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sadio_s\Desktop\"/>
    </mc:Choice>
  </mc:AlternateContent>
  <bookViews>
    <workbookView xWindow="0" yWindow="0" windowWidth="21570" windowHeight="7965"/>
  </bookViews>
  <sheets>
    <sheet name="Copertina" sheetId="5" r:id="rId1"/>
    <sheet name="Foglio Codici" sheetId="2" r:id="rId2"/>
    <sheet name="Inserimento_Dati" sheetId="1" r:id="rId3"/>
    <sheet name="Calcolo_contributi" sheetId="4" r:id="rId4"/>
    <sheet name="Base dati" sheetId="3" state="hidden" r:id="rId5"/>
    <sheet name="Foglio2" sheetId="6" r:id="rId6"/>
  </sheets>
  <calcPr calcId="171026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4" l="1"/>
  <c r="C14" i="4"/>
  <c r="H44" i="3"/>
  <c r="C15" i="4"/>
  <c r="C13" i="4"/>
  <c r="C2" i="4"/>
  <c r="C3" i="4"/>
  <c r="C4" i="4"/>
  <c r="C12" i="4"/>
  <c r="C11" i="4"/>
  <c r="C10" i="4"/>
  <c r="C9" i="4"/>
  <c r="C8" i="4"/>
  <c r="C7" i="4"/>
  <c r="C5" i="4"/>
  <c r="F42" i="3"/>
  <c r="F44" i="3"/>
  <c r="F15" i="3"/>
  <c r="C16" i="4"/>
  <c r="C17" i="4" s="1"/>
  <c r="C18" i="4" s="1"/>
</calcChain>
</file>

<file path=xl/sharedStrings.xml><?xml version="1.0" encoding="utf-8"?>
<sst xmlns="http://schemas.openxmlformats.org/spreadsheetml/2006/main" count="274" uniqueCount="132">
  <si>
    <t>Simulatore per il calcolo STIMATO dei contributi derivati dal Piano di Riordino Territoriale 2015-2017</t>
  </si>
  <si>
    <t>(Annualità 2017)</t>
  </si>
  <si>
    <t>Come procedere:
1. Copiare il codice   dell'Ente nel foglio "Inserimento Dati" 
2. Inserire i dati richiesti nel foglio "Inserimento Dati"
3. Visualizzare il calcolo dei contributi STIMATO nel foglio "Calcolo_contributi"</t>
  </si>
  <si>
    <t>NB: I valori indicati come "STIMATI" dipendono dai risultati complessivi degli Enti e dall'aggiornamento delle informazioni e dei dati inviati in Regione. Se alcuni Enti avessero dei comportamenti molto differenti rispetto al passato o a quanto comunicato i risultati finali potrebbero essere significativamente  diversi</t>
  </si>
  <si>
    <t>CM/Prov</t>
  </si>
  <si>
    <t>Codici Unione/Circondario</t>
  </si>
  <si>
    <t>Nome Unione ammessa a contributo</t>
  </si>
  <si>
    <t>BO</t>
  </si>
  <si>
    <t>Nuovo circondario imolese</t>
  </si>
  <si>
    <t>Unione dei Comuni Terre di Pianura</t>
  </si>
  <si>
    <t>Unione dei Comuni dell'Appennino bolognese</t>
  </si>
  <si>
    <t>Unione dei Comuni Valle del Reno, Lavino e Samoggia**</t>
  </si>
  <si>
    <t>Unione Reno Galliera</t>
  </si>
  <si>
    <t>Unione Savena - Idice</t>
  </si>
  <si>
    <t>Unione Terre d'acqua</t>
  </si>
  <si>
    <t>FC</t>
  </si>
  <si>
    <t>Unione dei comuni Valle del Savio</t>
  </si>
  <si>
    <t>Unione dei Comuni della Romagna Forlivese – Unione montana</t>
  </si>
  <si>
    <t>Unione Rubicone e Mare</t>
  </si>
  <si>
    <t>FE</t>
  </si>
  <si>
    <t>Unione dei Comuni “ Terre e Fiumi”</t>
  </si>
  <si>
    <t>Unione dei Comuni Valli e delizie</t>
  </si>
  <si>
    <t>MO</t>
  </si>
  <si>
    <t>Unione Comuni del Sorbara</t>
  </si>
  <si>
    <t>Unione dei Comuni Distretto ceramico</t>
  </si>
  <si>
    <t>Unione Comuni Modenesi Area Nord</t>
  </si>
  <si>
    <t>Unione dei Comuni del Frignano</t>
  </si>
  <si>
    <t>Unione delle Terre d'Argine</t>
  </si>
  <si>
    <t>Unione” Terre di Castelli”</t>
  </si>
  <si>
    <t>PC</t>
  </si>
  <si>
    <t>Unione dei Comuni “Bassa Val d'Arda Fiume Po”</t>
  </si>
  <si>
    <t>Unione dei Comuni Alta Val Nure</t>
  </si>
  <si>
    <t>Unione dei Comuni Bassa Val Trebbia e Val Luretta</t>
  </si>
  <si>
    <t>Unione dei Comuni Valle del Tidone</t>
  </si>
  <si>
    <t>Unione dei Comuni della Via Emilia Piacentina</t>
  </si>
  <si>
    <t>Unione dei comuni montani alta val d'arda</t>
  </si>
  <si>
    <t>Unione Montana Valli Trebbia e Luretta</t>
  </si>
  <si>
    <t>Unione Valnure e Valchero</t>
  </si>
  <si>
    <t>PR</t>
  </si>
  <si>
    <t>Unione Bassa est parmense</t>
  </si>
  <si>
    <t>Unione dei comuni Valli Taro e Ceno</t>
  </si>
  <si>
    <t>Unione montana Appennino Parma est</t>
  </si>
  <si>
    <t>Unione Pedemontana parmense</t>
  </si>
  <si>
    <t>RA</t>
  </si>
  <si>
    <t>Unione dei Comuni della Bassa Romagna</t>
  </si>
  <si>
    <t>Unione della Romagna Faentina</t>
  </si>
  <si>
    <t>RE</t>
  </si>
  <si>
    <t>Unione dei Comuni della Bassa Reggiana</t>
  </si>
  <si>
    <t>Unione Colline Matildiche</t>
  </si>
  <si>
    <t>Unione Montana dei Comuni “dell'Appennino Reggiano”**</t>
  </si>
  <si>
    <t>Unione dei Comuni Pianura reggiana</t>
  </si>
  <si>
    <t>Unione Terra di Mezzo</t>
  </si>
  <si>
    <t>Unione Tresinaro Secchia</t>
  </si>
  <si>
    <t>Unionedei Comuni “Val d'Enza”</t>
  </si>
  <si>
    <t>RN</t>
  </si>
  <si>
    <t>Unione della Valconca**</t>
  </si>
  <si>
    <t>Unione di Comuni Valmarecchia**</t>
  </si>
  <si>
    <t>Unione Terre Verdiane</t>
  </si>
  <si>
    <t>Istruzioni</t>
  </si>
  <si>
    <t>Riferimento normativo nel PRT 2015-2017</t>
  </si>
  <si>
    <t>Codice Unione
(L'elenco dei codici ministeriali è al foglio1)</t>
  </si>
  <si>
    <t>←Inserire nella casella accanto il codice corrispondente alla Unione (vedi foglio codici)</t>
  </si>
  <si>
    <t xml:space="preserve">Art 6. Lett.a)b) comma c  </t>
  </si>
  <si>
    <r>
      <t xml:space="preserve">In caso di </t>
    </r>
    <r>
      <rPr>
        <u/>
        <sz val="11"/>
        <color theme="1"/>
        <rFont val="Aharoni"/>
        <charset val="177"/>
      </rPr>
      <t>allargamento e coincidenza con l'ATO</t>
    </r>
    <r>
      <rPr>
        <sz val="11"/>
        <color theme="1"/>
        <rFont val="Aharoni"/>
        <charset val="177"/>
      </rPr>
      <t>, avvenuta dopo l'ultima richiesta di contributo, inserire il</t>
    </r>
    <r>
      <rPr>
        <u/>
        <sz val="11"/>
        <color theme="1"/>
        <rFont val="Aharoni"/>
        <charset val="177"/>
      </rPr>
      <t xml:space="preserve"> numero dei NUOVI comuni che hanno aderito</t>
    </r>
    <r>
      <rPr>
        <sz val="11"/>
        <color theme="1"/>
        <rFont val="Aharoni"/>
        <charset val="177"/>
      </rPr>
      <t xml:space="preserve"> all'Unione </t>
    </r>
  </si>
  <si>
    <t>←Inserire nella casella accanto il Numero dei  Comuni ai quali l'Unione si è allargata</t>
  </si>
  <si>
    <r>
      <rPr>
        <sz val="12"/>
        <color theme="1"/>
        <rFont val="Aharoni"/>
        <charset val="177"/>
      </rPr>
      <t>Art</t>
    </r>
    <r>
      <rPr>
        <sz val="14"/>
        <color theme="1"/>
        <rFont val="Aharoni"/>
        <charset val="177"/>
      </rPr>
      <t>.6</t>
    </r>
    <r>
      <rPr>
        <sz val="11"/>
        <color theme="1"/>
        <rFont val="Aharoni"/>
        <charset val="177"/>
      </rPr>
      <t xml:space="preserve"> Lett.c) c.2    Unione =ATO</t>
    </r>
  </si>
  <si>
    <r>
      <rPr>
        <u/>
        <sz val="11"/>
        <color theme="1"/>
        <rFont val="Aharoni"/>
        <charset val="177"/>
      </rPr>
      <t>Numero totale dei Comuni</t>
    </r>
    <r>
      <rPr>
        <sz val="11"/>
        <color theme="1"/>
        <rFont val="Aharoni"/>
        <charset val="177"/>
      </rPr>
      <t xml:space="preserve"> che compongono l'Unione se </t>
    </r>
    <r>
      <rPr>
        <u/>
        <sz val="11"/>
        <color theme="1"/>
        <rFont val="Aharoni"/>
        <charset val="177"/>
      </rPr>
      <t>l'Unione  coincide con l'ATO (non si applica in caso di allargamento nell'anno)</t>
    </r>
  </si>
  <si>
    <t>←Inserire nella casella accanto il Numero di Comuni se si verifica la condizione</t>
  </si>
  <si>
    <t>Art.6 Lett.d) c.2   Unione allargata &lt;ATO</t>
  </si>
  <si>
    <r>
      <t>Se dall'ultima richiesta di finanziamento nel PRT L'Unione si è allargata</t>
    </r>
    <r>
      <rPr>
        <u/>
        <sz val="11"/>
        <color theme="1"/>
        <rFont val="Aharoni"/>
        <charset val="177"/>
      </rPr>
      <t xml:space="preserve"> MA NON coincide con l'ATO</t>
    </r>
    <r>
      <rPr>
        <sz val="11"/>
        <color theme="1"/>
        <rFont val="Aharoni"/>
        <charset val="177"/>
      </rPr>
      <t xml:space="preserve">  </t>
    </r>
  </si>
  <si>
    <t>←Inserire nella casella accanto X se si verifica la condizione</t>
  </si>
  <si>
    <r>
      <t xml:space="preserve">Art. </t>
    </r>
    <r>
      <rPr>
        <sz val="14"/>
        <color theme="1"/>
        <rFont val="Aharoni"/>
        <charset val="177"/>
      </rPr>
      <t>6 c.6</t>
    </r>
    <r>
      <rPr>
        <sz val="11"/>
        <color theme="1"/>
        <rFont val="Aharoni"/>
        <charset val="177"/>
      </rPr>
      <t xml:space="preserve">  Tabella C</t>
    </r>
  </si>
  <si>
    <t>L'Unione ha attivato la Centrale Unica di Committenza</t>
  </si>
  <si>
    <t>L'Unione ha attivato i Servizi finanziari</t>
  </si>
  <si>
    <t>L'Unione ha attivato il Controllo di gestione (AL di fuori dei servizi finanziari)</t>
  </si>
  <si>
    <t>←Inserire nella casella accanto X se si verifica la condizione. Se ha anche i servizi finanziari NON inserire X</t>
  </si>
  <si>
    <t xml:space="preserve">Art.6 c.9 </t>
  </si>
  <si>
    <r>
      <t xml:space="preserve">L'Unione ha avviato  </t>
    </r>
    <r>
      <rPr>
        <sz val="18"/>
        <color theme="1"/>
        <rFont val="Aharoni"/>
        <charset val="177"/>
      </rPr>
      <t>2</t>
    </r>
    <r>
      <rPr>
        <sz val="11"/>
        <color theme="1"/>
        <rFont val="Aharoni"/>
        <charset val="177"/>
      </rPr>
      <t xml:space="preserve"> nuove gestioni - tra quelle finaziate dal PRT dall'ultima domanda presentata nel 2016?</t>
    </r>
  </si>
  <si>
    <r>
      <t xml:space="preserve">L'Unione ha avviato  </t>
    </r>
    <r>
      <rPr>
        <sz val="18"/>
        <color theme="1"/>
        <rFont val="Aharoni"/>
        <charset val="177"/>
      </rPr>
      <t xml:space="preserve">3 </t>
    </r>
    <r>
      <rPr>
        <sz val="12"/>
        <color theme="1"/>
        <rFont val="Aharoni"/>
        <charset val="177"/>
      </rPr>
      <t>o più</t>
    </r>
    <r>
      <rPr>
        <sz val="11"/>
        <color theme="1"/>
        <rFont val="Aharoni"/>
        <charset val="177"/>
      </rPr>
      <t xml:space="preserve"> nuove gestioni - tra quelle finaziate dal PRT dall'ultima domanda presentata nel 2016</t>
    </r>
  </si>
  <si>
    <r>
      <rPr>
        <sz val="16"/>
        <color theme="1"/>
        <rFont val="Aharoni"/>
        <charset val="177"/>
      </rPr>
      <t>Art 6 c. 4</t>
    </r>
    <r>
      <rPr>
        <sz val="12"/>
        <color theme="1"/>
        <rFont val="Aharoni"/>
        <charset val="177"/>
      </rPr>
      <t xml:space="preserve"> - Tabella A e B</t>
    </r>
  </si>
  <si>
    <t>gestione del personale</t>
  </si>
  <si>
    <t xml:space="preserve">←Inserire i punteggi corrispondenti all'Unione
- 3 punti se gestione integrale
- 1,5 se in subambito 
</t>
  </si>
  <si>
    <t>gestione dei tributi</t>
  </si>
  <si>
    <t xml:space="preserve">←Inserire i punteggi corrispondenti all'Unione
- 3 punti se gestione integrale
- 1,5 se in subambito x 0,5 subam 
</t>
  </si>
  <si>
    <t>polizia municipale</t>
  </si>
  <si>
    <t xml:space="preserve">←Inserire i punteggi corrispondenti all'Unione
-5 Punti (6 se l'Unione è montana)
- 2,5  Punti se  è in subambito (3 se l'Unione è montana)
</t>
  </si>
  <si>
    <t>protezione civile</t>
  </si>
  <si>
    <t>←Inserire i punteggi corrispondenti all' Unione
- 1 Punto 
- 0,5 se in subambito</t>
  </si>
  <si>
    <t>servizi sociali</t>
  </si>
  <si>
    <t xml:space="preserve"> ←Inserire i punteggi corrispondenti all'Unione
-7 Punti (9 se l'Unione è montana)
- 3,5  Punti se  è in subambito (4,5 se l'Unione è montana)
</t>
  </si>
  <si>
    <t>urbanistica (uff.di piano)</t>
  </si>
  <si>
    <t>←Inserire i punteggi corrispondenti all'Unione
- 1 Punto 
- 0,5 se in subambito</t>
  </si>
  <si>
    <t>SUAP</t>
  </si>
  <si>
    <t>istruzione pubblica</t>
  </si>
  <si>
    <t xml:space="preserve"> ←Inserire i punteggi corrispondenti all'Unione
-5 Punti (7 se l'Unione è montana)
- 2,5  Punti se  è in subambito (3,5 se l'Unione è montana)
</t>
  </si>
  <si>
    <t>sismica</t>
  </si>
  <si>
    <t>lavori pubblici</t>
  </si>
  <si>
    <t xml:space="preserve">← Inserire i punteggi corrispondenti all'Unione
- 3 punti se gestione integrale
- 1,5 se in subambito  
</t>
  </si>
  <si>
    <t>Totale punteggi per funzioni associate gestite in Unione</t>
  </si>
  <si>
    <t>Non fare nulla (Calcolo automatico)</t>
  </si>
  <si>
    <t>Riferimenti normativi PRT</t>
  </si>
  <si>
    <t>Nome Unione</t>
  </si>
  <si>
    <t>Contributi una tantum all'Unione per il numero di Comuni  NUOVI che le hanno delegato le funzioni in caso di coincidenza con l'ATO</t>
  </si>
  <si>
    <t>Art.6  c.2  Lett.c)    Unione =ATO</t>
  </si>
  <si>
    <t xml:space="preserve">l'Unione  coincide con l'ATO </t>
  </si>
  <si>
    <t>Art.6 c.2  Lett.d)   Unione allargata &lt;ATO</t>
  </si>
  <si>
    <t xml:space="preserve">Dall'ultima richiesta di finanziamento nel PRT L'Unione si è allargata MA NON coincide con l'ATO  </t>
  </si>
  <si>
    <r>
      <t xml:space="preserve">Art.6 c. 2 bis  </t>
    </r>
    <r>
      <rPr>
        <sz val="11"/>
        <color indexed="60"/>
        <rFont val="Calibri"/>
        <family val="2"/>
      </rPr>
      <t>33%</t>
    </r>
    <r>
      <rPr>
        <sz val="11"/>
        <color theme="1"/>
        <rFont val="Calibri"/>
        <family val="2"/>
        <scheme val="minor"/>
      </rPr>
      <t xml:space="preserve"> importo 2014 art.4 c.3</t>
    </r>
  </si>
  <si>
    <t>L'Unione deriva da una Comunità montana ….</t>
  </si>
  <si>
    <t>Art.6 c 6</t>
  </si>
  <si>
    <t>L'Unione ha attivato la CENTRALE UNICA di COMMITTENZA in forma associata</t>
  </si>
  <si>
    <t>L'Unione ha attivato i SERVIZI FINANZIARI in forma associata</t>
  </si>
  <si>
    <t>L'Unione ha attivato il CONTROLLO DI GESTIONE in forma associata</t>
  </si>
  <si>
    <t xml:space="preserve">Dall'ultima domanda presentata nel 2016 l'Unione ha avviato  2 nuove gestioni (tra quelle finaziate dal PRT) </t>
  </si>
  <si>
    <t xml:space="preserve">Dall'ultima domanda presentata nel 2016 l'Unione ha avviato  3 o più nuove gestioni (tra quelle finaziate dal PRT) </t>
  </si>
  <si>
    <r>
      <t xml:space="preserve">Contributi  per funzioni a punteggio  gestite in forma associata in Unione </t>
    </r>
    <r>
      <rPr>
        <b/>
        <sz val="11"/>
        <rFont val="Aharoni"/>
        <charset val="177"/>
      </rPr>
      <t>STIMATI</t>
    </r>
  </si>
  <si>
    <t>Art 5</t>
  </si>
  <si>
    <t>Contributi per Demografia, N. di Comuni e territorio STIMATI</t>
  </si>
  <si>
    <t>Art 7</t>
  </si>
  <si>
    <t>Contributi EFFETTIVITA' STIMATI</t>
  </si>
  <si>
    <t>Quota contributi Unione montana</t>
  </si>
  <si>
    <t>Totale contributi regionali STIMATI</t>
  </si>
  <si>
    <t xml:space="preserve">Totale contributi statali STIMATI </t>
  </si>
  <si>
    <t xml:space="preserve">Totale contributi (regionali +statali) STIMATI </t>
  </si>
  <si>
    <t>Montana  1=si</t>
  </si>
  <si>
    <t>Unioni Montane 2016 Importo totale 3.000.000
Contributo 2016</t>
  </si>
  <si>
    <r>
      <t xml:space="preserve">c. 2 bis art.6 </t>
    </r>
    <r>
      <rPr>
        <sz val="11"/>
        <color rgb="FFFF3300"/>
        <rFont val="Calibri"/>
        <family val="2"/>
      </rPr>
      <t>33%</t>
    </r>
    <r>
      <rPr>
        <sz val="11"/>
        <color theme="1"/>
        <rFont val="Calibri"/>
        <family val="2"/>
        <scheme val="minor"/>
      </rPr>
      <t xml:space="preserve"> importo 2014 art.4 c.3</t>
    </r>
  </si>
  <si>
    <t>Importo Unione Territorio, Popolazione, N Comuni</t>
  </si>
  <si>
    <t>Effettività</t>
  </si>
  <si>
    <t>1 *</t>
  </si>
  <si>
    <t>UNIONE TERRE VERDIANE</t>
  </si>
  <si>
    <t>TOTALI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</si>
</sst>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000000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60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2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FF3300"/>
      <name val="Calibri"/>
      <family val="2"/>
    </font>
    <font>
      <sz val="10"/>
      <color rgb="FF000000"/>
      <name val="Calibri"/>
      <family val="2"/>
    </font>
    <font>
      <i/>
      <sz val="10"/>
      <color rgb="FF366092"/>
      <name val="Calibri"/>
      <family val="2"/>
    </font>
    <font>
      <i/>
      <strike/>
      <sz val="10"/>
      <color rgb="FF366092"/>
      <name val="Calibri"/>
      <family val="2"/>
    </font>
    <font>
      <sz val="12"/>
      <color theme="1"/>
      <name val="Aharoni"/>
      <charset val="177"/>
    </font>
    <font>
      <b/>
      <sz val="16"/>
      <color theme="1"/>
      <name val="Calibri"/>
      <family val="2"/>
      <scheme val="minor"/>
    </font>
    <font>
      <sz val="11"/>
      <color theme="1"/>
      <name val="Aharoni"/>
      <charset val="177"/>
    </font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0"/>
      <color theme="1"/>
      <name val="Aharoni"/>
      <charset val="177"/>
    </font>
    <font>
      <i/>
      <sz val="10"/>
      <color theme="1"/>
      <name val="Aharoni"/>
      <charset val="177"/>
    </font>
    <font>
      <sz val="18"/>
      <color theme="1"/>
      <name val="Aharoni"/>
      <charset val="177"/>
    </font>
    <font>
      <sz val="20"/>
      <color theme="1"/>
      <name val="Aharoni"/>
      <charset val="177"/>
    </font>
    <font>
      <sz val="26"/>
      <color theme="1"/>
      <name val="Aharoni"/>
      <charset val="177"/>
    </font>
    <font>
      <b/>
      <sz val="12"/>
      <color indexed="8"/>
      <name val="Aharoni"/>
      <charset val="177"/>
    </font>
    <font>
      <sz val="10"/>
      <color indexed="8"/>
      <name val="Aharoni"/>
      <charset val="177"/>
    </font>
    <font>
      <i/>
      <sz val="10"/>
      <color theme="4" tint="-0.249977111117893"/>
      <name val="Aharoni"/>
      <charset val="177"/>
    </font>
    <font>
      <i/>
      <strike/>
      <sz val="10"/>
      <color theme="4" tint="-0.249977111117893"/>
      <name val="Aharoni"/>
      <charset val="177"/>
    </font>
    <font>
      <sz val="11"/>
      <color rgb="FFFF0000"/>
      <name val="Aharoni"/>
      <charset val="177"/>
    </font>
    <font>
      <sz val="24"/>
      <color theme="1"/>
      <name val="Aharoni"/>
      <charset val="177"/>
    </font>
    <font>
      <b/>
      <sz val="11"/>
      <color indexed="8"/>
      <name val="Aharoni"/>
      <charset val="177"/>
    </font>
    <font>
      <sz val="11"/>
      <color theme="7" tint="0.79998168889431442"/>
      <name val="Calibri"/>
      <family val="2"/>
      <scheme val="minor"/>
    </font>
    <font>
      <sz val="14"/>
      <color theme="1"/>
      <name val="Aharoni"/>
      <charset val="177"/>
    </font>
    <font>
      <sz val="16"/>
      <color theme="1"/>
      <name val="Aharoni"/>
      <charset val="177"/>
    </font>
    <font>
      <b/>
      <sz val="11"/>
      <name val="Aharoni"/>
      <charset val="177"/>
    </font>
    <font>
      <u/>
      <sz val="11"/>
      <color theme="1"/>
      <name val="Aharoni"/>
      <charset val="177"/>
    </font>
    <font>
      <sz val="22"/>
      <color theme="1"/>
      <name val="Aharoni"/>
      <charset val="177"/>
    </font>
    <font>
      <b/>
      <sz val="14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B2B2B2"/>
        <bgColor rgb="FFB3B3B3"/>
      </patternFill>
    </fill>
    <fill>
      <patternFill patternType="solid">
        <fgColor rgb="FFFFFF99"/>
        <bgColor rgb="FFCCFFCC"/>
      </patternFill>
    </fill>
    <fill>
      <patternFill patternType="solid">
        <fgColor rgb="FFFF9999"/>
        <bgColor rgb="FFFF6666"/>
      </patternFill>
    </fill>
    <fill>
      <patternFill patternType="solid">
        <fgColor rgb="FFFFFFFF"/>
        <bgColor rgb="FFCCFFFF"/>
      </patternFill>
    </fill>
    <fill>
      <patternFill patternType="solid">
        <fgColor rgb="FFDCE6F1"/>
        <bgColor rgb="FF000000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42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6666"/>
      </patternFill>
    </fill>
  </fills>
  <borders count="13">
    <border>
      <left/>
      <right/>
      <top/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3" fillId="0" borderId="0" applyNumberFormat="0" applyFill="0" applyBorder="0" applyProtection="0">
      <alignment horizontal="left"/>
    </xf>
    <xf numFmtId="0" fontId="3" fillId="0" borderId="0"/>
  </cellStyleXfs>
  <cellXfs count="104">
    <xf numFmtId="0" fontId="0" fillId="0" borderId="0" xfId="0"/>
    <xf numFmtId="0" fontId="0" fillId="0" borderId="0" xfId="0" applyAlignment="1">
      <alignment wrapText="1"/>
    </xf>
    <xf numFmtId="0" fontId="6" fillId="0" borderId="0" xfId="0" applyFont="1" applyFill="1" applyBorder="1" applyAlignment="1">
      <alignment wrapText="1"/>
    </xf>
    <xf numFmtId="0" fontId="6" fillId="4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wrapText="1"/>
    </xf>
    <xf numFmtId="0" fontId="0" fillId="0" borderId="3" xfId="0" applyBorder="1" applyAlignment="1">
      <alignment horizontal="center"/>
    </xf>
    <xf numFmtId="0" fontId="4" fillId="0" borderId="3" xfId="2" applyFont="1" applyFill="1" applyBorder="1" applyAlignment="1">
      <alignment horizontal="center"/>
    </xf>
    <xf numFmtId="0" fontId="0" fillId="0" borderId="3" xfId="0" applyBorder="1" applyAlignment="1">
      <alignment horizontal="left"/>
    </xf>
    <xf numFmtId="0" fontId="14" fillId="9" borderId="3" xfId="0" applyFont="1" applyFill="1" applyBorder="1" applyAlignment="1">
      <alignment vertical="center" wrapText="1"/>
    </xf>
    <xf numFmtId="0" fontId="14" fillId="10" borderId="3" xfId="0" applyFont="1" applyFill="1" applyBorder="1" applyAlignment="1">
      <alignment vertical="center" wrapText="1"/>
    </xf>
    <xf numFmtId="4" fontId="13" fillId="9" borderId="3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10" fillId="0" borderId="1" xfId="2" applyFont="1" applyFill="1" applyBorder="1" applyAlignment="1">
      <alignment horizontal="center" vertical="center" wrapText="1"/>
    </xf>
    <xf numFmtId="0" fontId="9" fillId="0" borderId="1" xfId="2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center" wrapText="1"/>
    </xf>
    <xf numFmtId="9" fontId="6" fillId="0" borderId="0" xfId="1" applyFont="1" applyFill="1" applyBorder="1" applyAlignment="1">
      <alignment wrapText="1"/>
    </xf>
    <xf numFmtId="0" fontId="11" fillId="0" borderId="1" xfId="2" applyFont="1" applyFill="1" applyBorder="1" applyAlignment="1">
      <alignment horizontal="center" vertical="center" wrapText="1"/>
    </xf>
    <xf numFmtId="0" fontId="9" fillId="7" borderId="1" xfId="2" applyFont="1" applyFill="1" applyBorder="1" applyAlignment="1">
      <alignment horizontal="center" vertical="center" wrapText="1"/>
    </xf>
    <xf numFmtId="0" fontId="10" fillId="7" borderId="1" xfId="2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9" fillId="0" borderId="1" xfId="2" applyFont="1" applyFill="1" applyBorder="1" applyAlignment="1">
      <alignment horizontal="left" vertical="center" wrapText="1"/>
    </xf>
    <xf numFmtId="0" fontId="10" fillId="0" borderId="1" xfId="2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wrapText="1"/>
    </xf>
    <xf numFmtId="0" fontId="15" fillId="0" borderId="0" xfId="0" applyFont="1"/>
    <xf numFmtId="0" fontId="16" fillId="9" borderId="3" xfId="0" applyFont="1" applyFill="1" applyBorder="1" applyAlignment="1">
      <alignment horizontal="center" vertical="center"/>
    </xf>
    <xf numFmtId="0" fontId="16" fillId="8" borderId="3" xfId="0" applyFont="1" applyFill="1" applyBorder="1" applyAlignment="1">
      <alignment horizontal="center" vertical="center"/>
    </xf>
    <xf numFmtId="0" fontId="17" fillId="0" borderId="3" xfId="0" applyFont="1" applyBorder="1" applyAlignment="1">
      <alignment vertical="center" wrapText="1"/>
    </xf>
    <xf numFmtId="0" fontId="18" fillId="0" borderId="3" xfId="0" applyFont="1" applyBorder="1" applyAlignment="1">
      <alignment horizontal="center" vertical="center" wrapText="1"/>
    </xf>
    <xf numFmtId="0" fontId="20" fillId="11" borderId="6" xfId="0" applyFont="1" applyFill="1" applyBorder="1" applyAlignment="1">
      <alignment horizontal="center"/>
    </xf>
    <xf numFmtId="0" fontId="20" fillId="11" borderId="6" xfId="0" applyFont="1" applyFill="1" applyBorder="1"/>
    <xf numFmtId="0" fontId="21" fillId="11" borderId="4" xfId="0" applyFont="1" applyFill="1" applyBorder="1" applyAlignment="1">
      <alignment horizontal="center" wrapText="1"/>
    </xf>
    <xf numFmtId="0" fontId="19" fillId="9" borderId="5" xfId="0" applyFont="1" applyFill="1" applyBorder="1" applyAlignment="1">
      <alignment horizontal="left" vertical="center" wrapText="1"/>
    </xf>
    <xf numFmtId="0" fontId="12" fillId="11" borderId="3" xfId="0" applyFont="1" applyFill="1" applyBorder="1" applyAlignment="1">
      <alignment horizontal="center" wrapText="1"/>
    </xf>
    <xf numFmtId="0" fontId="6" fillId="5" borderId="2" xfId="0" applyFont="1" applyFill="1" applyBorder="1" applyAlignment="1">
      <alignment horizontal="center" vertical="center" wrapText="1"/>
    </xf>
    <xf numFmtId="4" fontId="6" fillId="0" borderId="2" xfId="0" applyNumberFormat="1" applyFont="1" applyFill="1" applyBorder="1" applyAlignment="1">
      <alignment horizontal="center" vertical="center" wrapText="1"/>
    </xf>
    <xf numFmtId="4" fontId="6" fillId="6" borderId="7" xfId="0" applyNumberFormat="1" applyFont="1" applyFill="1" applyBorder="1" applyAlignment="1">
      <alignment horizontal="center" wrapText="1"/>
    </xf>
    <xf numFmtId="0" fontId="6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 wrapText="1"/>
    </xf>
    <xf numFmtId="4" fontId="6" fillId="6" borderId="0" xfId="0" applyNumberFormat="1" applyFont="1" applyFill="1" applyBorder="1" applyAlignment="1">
      <alignment horizontal="center" wrapText="1"/>
    </xf>
    <xf numFmtId="4" fontId="6" fillId="0" borderId="0" xfId="0" applyNumberFormat="1" applyFont="1" applyFill="1" applyBorder="1" applyAlignment="1">
      <alignment vertical="center" wrapText="1"/>
    </xf>
    <xf numFmtId="0" fontId="6" fillId="0" borderId="8" xfId="0" applyFont="1" applyFill="1" applyBorder="1" applyAlignment="1">
      <alignment horizontal="center" vertical="center" wrapText="1"/>
    </xf>
    <xf numFmtId="4" fontId="6" fillId="0" borderId="8" xfId="0" applyNumberFormat="1" applyFont="1" applyFill="1" applyBorder="1" applyAlignment="1">
      <alignment horizontal="center" vertical="center" wrapText="1"/>
    </xf>
    <xf numFmtId="4" fontId="6" fillId="0" borderId="9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4" fontId="6" fillId="0" borderId="11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wrapText="1"/>
    </xf>
    <xf numFmtId="2" fontId="6" fillId="0" borderId="3" xfId="0" applyNumberFormat="1" applyFont="1" applyFill="1" applyBorder="1" applyAlignment="1">
      <alignment wrapText="1"/>
    </xf>
    <xf numFmtId="4" fontId="6" fillId="0" borderId="3" xfId="0" applyNumberFormat="1" applyFont="1" applyFill="1" applyBorder="1" applyAlignment="1">
      <alignment wrapText="1"/>
    </xf>
    <xf numFmtId="0" fontId="22" fillId="0" borderId="3" xfId="0" applyFont="1" applyBorder="1" applyAlignment="1">
      <alignment horizontal="center" vertical="center" wrapText="1"/>
    </xf>
    <xf numFmtId="0" fontId="22" fillId="0" borderId="3" xfId="0" applyFont="1" applyBorder="1" applyAlignment="1">
      <alignment horizontal="left" vertical="center" wrapText="1"/>
    </xf>
    <xf numFmtId="0" fontId="14" fillId="0" borderId="0" xfId="0" applyFont="1"/>
    <xf numFmtId="0" fontId="23" fillId="0" borderId="3" xfId="2" applyFont="1" applyBorder="1" applyAlignment="1">
      <alignment horizontal="center"/>
    </xf>
    <xf numFmtId="0" fontId="23" fillId="0" borderId="3" xfId="2" applyFont="1" applyBorder="1" applyAlignment="1">
      <alignment horizontal="left"/>
    </xf>
    <xf numFmtId="0" fontId="24" fillId="0" borderId="3" xfId="2" applyFont="1" applyBorder="1" applyAlignment="1">
      <alignment horizontal="center"/>
    </xf>
    <xf numFmtId="0" fontId="24" fillId="0" borderId="3" xfId="2" applyFont="1" applyBorder="1" applyAlignment="1">
      <alignment horizontal="left"/>
    </xf>
    <xf numFmtId="0" fontId="23" fillId="0" borderId="3" xfId="2" applyFont="1" applyFill="1" applyBorder="1" applyAlignment="1">
      <alignment horizontal="left"/>
    </xf>
    <xf numFmtId="0" fontId="25" fillId="0" borderId="3" xfId="2" applyFont="1" applyBorder="1" applyAlignment="1">
      <alignment horizontal="center"/>
    </xf>
    <xf numFmtId="0" fontId="23" fillId="2" borderId="3" xfId="2" applyFont="1" applyFill="1" applyBorder="1" applyAlignment="1">
      <alignment horizontal="center"/>
    </xf>
    <xf numFmtId="0" fontId="26" fillId="0" borderId="3" xfId="0" applyFont="1" applyBorder="1" applyAlignment="1">
      <alignment horizontal="left"/>
    </xf>
    <xf numFmtId="0" fontId="24" fillId="2" borderId="3" xfId="2" applyFont="1" applyFill="1" applyBorder="1" applyAlignment="1">
      <alignment horizontal="center"/>
    </xf>
    <xf numFmtId="0" fontId="24" fillId="0" borderId="3" xfId="2" applyFont="1" applyFill="1" applyBorder="1" applyAlignment="1">
      <alignment horizontal="left"/>
    </xf>
    <xf numFmtId="0" fontId="24" fillId="0" borderId="3" xfId="2" applyFont="1" applyBorder="1" applyAlignment="1">
      <alignment horizontal="left" wrapText="1"/>
    </xf>
    <xf numFmtId="0" fontId="23" fillId="0" borderId="3" xfId="2" applyFont="1" applyFill="1" applyBorder="1" applyAlignment="1">
      <alignment horizontal="center"/>
    </xf>
    <xf numFmtId="0" fontId="14" fillId="0" borderId="3" xfId="0" applyFont="1" applyBorder="1" applyAlignment="1">
      <alignment horizontal="left"/>
    </xf>
    <xf numFmtId="0" fontId="14" fillId="0" borderId="0" xfId="0" applyFont="1" applyAlignment="1">
      <alignment horizontal="left"/>
    </xf>
    <xf numFmtId="0" fontId="27" fillId="0" borderId="3" xfId="0" applyFont="1" applyBorder="1" applyAlignment="1">
      <alignment horizontal="center" vertical="center" wrapText="1"/>
    </xf>
    <xf numFmtId="0" fontId="12" fillId="11" borderId="3" xfId="0" applyFont="1" applyFill="1" applyBorder="1" applyAlignment="1">
      <alignment horizontal="center" vertical="center" wrapText="1"/>
    </xf>
    <xf numFmtId="0" fontId="19" fillId="0" borderId="3" xfId="0" applyFont="1" applyBorder="1" applyAlignment="1">
      <alignment horizontal="center"/>
    </xf>
    <xf numFmtId="0" fontId="19" fillId="0" borderId="0" xfId="0" applyFont="1"/>
    <xf numFmtId="0" fontId="28" fillId="0" borderId="3" xfId="0" applyFont="1" applyBorder="1" applyAlignment="1">
      <alignment horizontal="center" vertical="center" wrapText="1"/>
    </xf>
    <xf numFmtId="0" fontId="29" fillId="0" borderId="0" xfId="0" applyFont="1"/>
    <xf numFmtId="0" fontId="27" fillId="9" borderId="3" xfId="0" applyFont="1" applyFill="1" applyBorder="1" applyAlignment="1">
      <alignment horizontal="center" vertical="center"/>
    </xf>
    <xf numFmtId="0" fontId="14" fillId="8" borderId="3" xfId="0" applyFont="1" applyFill="1" applyBorder="1" applyAlignment="1">
      <alignment vertical="center" wrapText="1"/>
    </xf>
    <xf numFmtId="0" fontId="14" fillId="9" borderId="12" xfId="0" applyFont="1" applyFill="1" applyBorder="1" applyAlignment="1">
      <alignment vertical="center" wrapText="1"/>
    </xf>
    <xf numFmtId="0" fontId="14" fillId="9" borderId="3" xfId="0" applyFont="1" applyFill="1" applyBorder="1" applyAlignment="1">
      <alignment horizontal="center" vertical="center" wrapText="1"/>
    </xf>
    <xf numFmtId="0" fontId="14" fillId="8" borderId="3" xfId="0" applyFont="1" applyFill="1" applyBorder="1" applyAlignment="1">
      <alignment horizontal="center" vertical="center" wrapText="1"/>
    </xf>
    <xf numFmtId="0" fontId="12" fillId="8" borderId="3" xfId="0" applyFont="1" applyFill="1" applyBorder="1" applyAlignment="1">
      <alignment vertical="center" wrapText="1"/>
    </xf>
    <xf numFmtId="0" fontId="30" fillId="10" borderId="3" xfId="0" applyFont="1" applyFill="1" applyBorder="1" applyAlignment="1">
      <alignment vertical="center" wrapText="1"/>
    </xf>
    <xf numFmtId="0" fontId="31" fillId="8" borderId="3" xfId="0" applyFont="1" applyFill="1" applyBorder="1" applyAlignment="1">
      <alignment horizontal="center" vertical="center" wrapText="1"/>
    </xf>
    <xf numFmtId="0" fontId="31" fillId="9" borderId="3" xfId="0" applyFont="1" applyFill="1" applyBorder="1" applyAlignment="1">
      <alignment horizontal="left" vertical="center" wrapText="1"/>
    </xf>
    <xf numFmtId="0" fontId="34" fillId="9" borderId="3" xfId="0" applyFont="1" applyFill="1" applyBorder="1" applyAlignment="1">
      <alignment horizontal="center" vertical="center"/>
    </xf>
    <xf numFmtId="0" fontId="27" fillId="0" borderId="3" xfId="0" applyFont="1" applyBorder="1" applyAlignment="1">
      <alignment horizontal="center" vertical="center"/>
    </xf>
    <xf numFmtId="0" fontId="1" fillId="0" borderId="0" xfId="0" applyFont="1"/>
    <xf numFmtId="0" fontId="12" fillId="0" borderId="4" xfId="0" applyFont="1" applyBorder="1" applyAlignment="1">
      <alignment horizontal="center" vertical="center" wrapText="1"/>
    </xf>
    <xf numFmtId="0" fontId="14" fillId="12" borderId="3" xfId="0" applyFont="1" applyFill="1" applyBorder="1" applyAlignment="1">
      <alignment vertical="center" wrapText="1"/>
    </xf>
    <xf numFmtId="4" fontId="7" fillId="0" borderId="3" xfId="0" applyNumberFormat="1" applyFont="1" applyFill="1" applyBorder="1" applyAlignment="1">
      <alignment horizontal="center" vertical="center" wrapText="1"/>
    </xf>
    <xf numFmtId="4" fontId="6" fillId="0" borderId="3" xfId="0" applyNumberFormat="1" applyFont="1" applyFill="1" applyBorder="1" applyAlignment="1">
      <alignment horizontal="center" wrapText="1"/>
    </xf>
    <xf numFmtId="0" fontId="6" fillId="13" borderId="2" xfId="0" applyFont="1" applyFill="1" applyBorder="1" applyAlignment="1">
      <alignment horizontal="center" vertical="center" wrapText="1"/>
    </xf>
    <xf numFmtId="0" fontId="14" fillId="8" borderId="4" xfId="0" applyFont="1" applyFill="1" applyBorder="1" applyAlignment="1">
      <alignment horizontal="center" vertical="center" wrapText="1"/>
    </xf>
    <xf numFmtId="0" fontId="17" fillId="0" borderId="4" xfId="0" applyFont="1" applyBorder="1" applyAlignment="1">
      <alignment vertical="center" wrapText="1"/>
    </xf>
    <xf numFmtId="0" fontId="14" fillId="12" borderId="0" xfId="0" applyFont="1" applyFill="1" applyBorder="1" applyAlignment="1">
      <alignment horizontal="center" vertical="center" wrapText="1"/>
    </xf>
    <xf numFmtId="164" fontId="35" fillId="12" borderId="0" xfId="0" applyNumberFormat="1" applyFont="1" applyFill="1" applyBorder="1" applyAlignment="1">
      <alignment horizontal="center" vertical="center"/>
    </xf>
    <xf numFmtId="0" fontId="1" fillId="12" borderId="0" xfId="0" applyFont="1" applyFill="1" applyBorder="1"/>
    <xf numFmtId="0" fontId="17" fillId="12" borderId="0" xfId="0" applyFont="1" applyFill="1" applyBorder="1" applyAlignment="1">
      <alignment vertical="center" wrapText="1"/>
    </xf>
    <xf numFmtId="0" fontId="12" fillId="8" borderId="4" xfId="0" applyFont="1" applyFill="1" applyBorder="1" applyAlignment="1">
      <alignment vertical="center" wrapText="1"/>
    </xf>
    <xf numFmtId="0" fontId="27" fillId="0" borderId="4" xfId="0" applyFont="1" applyBorder="1" applyAlignment="1">
      <alignment horizontal="center" vertical="center"/>
    </xf>
    <xf numFmtId="0" fontId="1" fillId="0" borderId="3" xfId="0" applyFont="1" applyBorder="1"/>
    <xf numFmtId="0" fontId="13" fillId="0" borderId="3" xfId="0" applyFont="1" applyBorder="1" applyAlignment="1">
      <alignment wrapText="1"/>
    </xf>
  </cellXfs>
  <cellStyles count="4">
    <cellStyle name="Categoria tabella pivot" xfId="2"/>
    <cellStyle name="Excel Built-in Normal" xfId="3"/>
    <cellStyle name="Normale" xfId="0" builtinId="0"/>
    <cellStyle name="Percentual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5:E10"/>
  <sheetViews>
    <sheetView showGridLines="0" tabSelected="1" zoomScale="80" zoomScaleNormal="80" workbookViewId="0">
      <selection activeCell="M10" sqref="M10"/>
    </sheetView>
  </sheetViews>
  <sheetFormatPr defaultRowHeight="15" x14ac:dyDescent="0.25"/>
  <cols>
    <col min="5" max="5" width="87" customWidth="1"/>
  </cols>
  <sheetData>
    <row r="5" spans="5:5" ht="101.25" x14ac:dyDescent="0.5">
      <c r="E5" s="35" t="s">
        <v>0</v>
      </c>
    </row>
    <row r="6" spans="5:5" ht="26.25" x14ac:dyDescent="0.4">
      <c r="E6" s="33" t="s">
        <v>1</v>
      </c>
    </row>
    <row r="7" spans="5:5" ht="26.25" x14ac:dyDescent="0.4">
      <c r="E7" s="34"/>
    </row>
    <row r="8" spans="5:5" ht="189" customHeight="1" x14ac:dyDescent="0.25">
      <c r="E8" s="36" t="s">
        <v>2</v>
      </c>
    </row>
    <row r="10" spans="5:5" ht="105" customHeight="1" x14ac:dyDescent="0.35">
      <c r="E10" s="103" t="s">
        <v>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4"/>
  <sheetViews>
    <sheetView topLeftCell="A7" workbookViewId="0">
      <selection activeCell="B14" sqref="B14"/>
    </sheetView>
  </sheetViews>
  <sheetFormatPr defaultRowHeight="23.25" x14ac:dyDescent="0.35"/>
  <cols>
    <col min="1" max="1" width="9.140625" style="56"/>
    <col min="2" max="2" width="20.85546875" style="74" customWidth="1"/>
    <col min="3" max="3" width="45" style="70" customWidth="1"/>
    <col min="4" max="4" width="9.140625" style="56"/>
    <col min="5" max="5" width="25.85546875" style="56" customWidth="1"/>
    <col min="6" max="16384" width="9.140625" style="56"/>
  </cols>
  <sheetData>
    <row r="1" spans="1:5" ht="56.25" customHeight="1" x14ac:dyDescent="0.25">
      <c r="A1" s="54" t="s">
        <v>4</v>
      </c>
      <c r="B1" s="75" t="s">
        <v>5</v>
      </c>
      <c r="C1" s="55" t="s">
        <v>6</v>
      </c>
      <c r="D1" s="54"/>
      <c r="E1" s="75"/>
    </row>
    <row r="2" spans="1:5" x14ac:dyDescent="0.35">
      <c r="A2" s="57" t="s">
        <v>7</v>
      </c>
      <c r="B2" s="73">
        <v>9999999999</v>
      </c>
      <c r="C2" s="58" t="s">
        <v>8</v>
      </c>
      <c r="D2" s="57"/>
      <c r="E2" s="73"/>
    </row>
    <row r="3" spans="1:5" x14ac:dyDescent="0.35">
      <c r="A3" s="57" t="s">
        <v>7</v>
      </c>
      <c r="B3" s="73">
        <v>2080136050</v>
      </c>
      <c r="C3" s="58" t="s">
        <v>9</v>
      </c>
      <c r="D3" s="57"/>
      <c r="E3" s="73"/>
    </row>
    <row r="4" spans="1:5" x14ac:dyDescent="0.35">
      <c r="A4" s="57" t="s">
        <v>7</v>
      </c>
      <c r="B4" s="73">
        <v>2080136070</v>
      </c>
      <c r="C4" s="58" t="s">
        <v>10</v>
      </c>
      <c r="D4" s="57"/>
      <c r="E4" s="73"/>
    </row>
    <row r="5" spans="1:5" x14ac:dyDescent="0.35">
      <c r="A5" s="59" t="s">
        <v>7</v>
      </c>
      <c r="B5" s="73">
        <v>2080136010</v>
      </c>
      <c r="C5" s="60" t="s">
        <v>11</v>
      </c>
      <c r="D5" s="59"/>
      <c r="E5" s="73"/>
    </row>
    <row r="6" spans="1:5" x14ac:dyDescent="0.35">
      <c r="A6" s="57" t="s">
        <v>7</v>
      </c>
      <c r="B6" s="73">
        <v>2080136040</v>
      </c>
      <c r="C6" s="58" t="s">
        <v>12</v>
      </c>
      <c r="D6" s="57"/>
      <c r="E6" s="73"/>
    </row>
    <row r="7" spans="1:5" x14ac:dyDescent="0.35">
      <c r="A7" s="57" t="s">
        <v>7</v>
      </c>
      <c r="B7" s="73">
        <v>2080136020</v>
      </c>
      <c r="C7" s="58" t="s">
        <v>13</v>
      </c>
      <c r="D7" s="57"/>
      <c r="E7" s="73"/>
    </row>
    <row r="8" spans="1:5" x14ac:dyDescent="0.35">
      <c r="A8" s="59" t="s">
        <v>7</v>
      </c>
      <c r="B8" s="73">
        <v>2080136060</v>
      </c>
      <c r="C8" s="60" t="s">
        <v>14</v>
      </c>
      <c r="D8" s="59"/>
      <c r="E8" s="73"/>
    </row>
    <row r="9" spans="1:5" x14ac:dyDescent="0.35">
      <c r="A9" s="57" t="s">
        <v>15</v>
      </c>
      <c r="B9" s="73">
        <v>2080326050</v>
      </c>
      <c r="C9" s="58" t="s">
        <v>16</v>
      </c>
      <c r="D9" s="57"/>
      <c r="E9" s="73"/>
    </row>
    <row r="10" spans="1:5" x14ac:dyDescent="0.35">
      <c r="A10" s="57" t="s">
        <v>15</v>
      </c>
      <c r="B10" s="73">
        <v>2080326030</v>
      </c>
      <c r="C10" s="58" t="s">
        <v>17</v>
      </c>
      <c r="D10" s="57"/>
      <c r="E10" s="73"/>
    </row>
    <row r="11" spans="1:5" x14ac:dyDescent="0.35">
      <c r="A11" s="59" t="s">
        <v>15</v>
      </c>
      <c r="B11" s="73">
        <v>2080326020</v>
      </c>
      <c r="C11" s="60" t="s">
        <v>18</v>
      </c>
      <c r="D11" s="59"/>
      <c r="E11" s="73"/>
    </row>
    <row r="12" spans="1:5" x14ac:dyDescent="0.35">
      <c r="A12" s="57" t="s">
        <v>19</v>
      </c>
      <c r="B12" s="73">
        <v>2080296010</v>
      </c>
      <c r="C12" s="58" t="s">
        <v>20</v>
      </c>
      <c r="D12" s="57"/>
      <c r="E12" s="73"/>
    </row>
    <row r="13" spans="1:5" x14ac:dyDescent="0.35">
      <c r="A13" s="57" t="s">
        <v>19</v>
      </c>
      <c r="B13" s="73">
        <v>2080296020</v>
      </c>
      <c r="C13" s="61" t="s">
        <v>21</v>
      </c>
      <c r="D13" s="57"/>
      <c r="E13" s="73"/>
    </row>
    <row r="14" spans="1:5" x14ac:dyDescent="0.35">
      <c r="A14" s="57" t="s">
        <v>22</v>
      </c>
      <c r="B14" s="73">
        <v>2080506010</v>
      </c>
      <c r="C14" s="61" t="s">
        <v>23</v>
      </c>
      <c r="D14" s="57"/>
      <c r="E14" s="73"/>
    </row>
    <row r="15" spans="1:5" x14ac:dyDescent="0.35">
      <c r="A15" s="59" t="s">
        <v>22</v>
      </c>
      <c r="B15" s="73">
        <v>2080506060</v>
      </c>
      <c r="C15" s="60" t="s">
        <v>24</v>
      </c>
      <c r="D15" s="59"/>
      <c r="E15" s="73"/>
    </row>
    <row r="16" spans="1:5" x14ac:dyDescent="0.35">
      <c r="A16" s="59" t="s">
        <v>22</v>
      </c>
      <c r="B16" s="73">
        <v>2080506030</v>
      </c>
      <c r="C16" s="60" t="s">
        <v>25</v>
      </c>
      <c r="D16" s="59"/>
      <c r="E16" s="73"/>
    </row>
    <row r="17" spans="1:5" x14ac:dyDescent="0.35">
      <c r="A17" s="57" t="s">
        <v>22</v>
      </c>
      <c r="B17" s="73">
        <v>2080506070</v>
      </c>
      <c r="C17" s="61" t="s">
        <v>26</v>
      </c>
      <c r="D17" s="57"/>
      <c r="E17" s="73"/>
    </row>
    <row r="18" spans="1:5" x14ac:dyDescent="0.35">
      <c r="A18" s="57" t="s">
        <v>22</v>
      </c>
      <c r="B18" s="73">
        <v>2080506040</v>
      </c>
      <c r="C18" s="61" t="s">
        <v>27</v>
      </c>
      <c r="D18" s="57"/>
      <c r="E18" s="73"/>
    </row>
    <row r="19" spans="1:5" x14ac:dyDescent="0.35">
      <c r="A19" s="57" t="s">
        <v>22</v>
      </c>
      <c r="B19" s="73">
        <v>2080506020</v>
      </c>
      <c r="C19" s="61" t="s">
        <v>28</v>
      </c>
      <c r="D19" s="57"/>
      <c r="E19" s="73"/>
    </row>
    <row r="20" spans="1:5" x14ac:dyDescent="0.35">
      <c r="A20" s="57" t="s">
        <v>29</v>
      </c>
      <c r="B20" s="73">
        <v>2080616050</v>
      </c>
      <c r="C20" s="61" t="s">
        <v>30</v>
      </c>
      <c r="D20" s="57"/>
      <c r="E20" s="73"/>
    </row>
    <row r="21" spans="1:5" x14ac:dyDescent="0.35">
      <c r="A21" s="59" t="s">
        <v>29</v>
      </c>
      <c r="B21" s="73">
        <v>2080616080</v>
      </c>
      <c r="C21" s="60" t="s">
        <v>31</v>
      </c>
      <c r="D21" s="59"/>
      <c r="E21" s="73"/>
    </row>
    <row r="22" spans="1:5" x14ac:dyDescent="0.35">
      <c r="A22" s="59" t="s">
        <v>29</v>
      </c>
      <c r="B22" s="73">
        <v>2080616010</v>
      </c>
      <c r="C22" s="60" t="s">
        <v>32</v>
      </c>
      <c r="D22" s="59"/>
      <c r="E22" s="73"/>
    </row>
    <row r="23" spans="1:5" x14ac:dyDescent="0.35">
      <c r="A23" s="59" t="s">
        <v>29</v>
      </c>
      <c r="B23" s="73">
        <v>2080616030</v>
      </c>
      <c r="C23" s="60" t="s">
        <v>33</v>
      </c>
      <c r="D23" s="59"/>
      <c r="E23" s="73"/>
    </row>
    <row r="24" spans="1:5" x14ac:dyDescent="0.35">
      <c r="A24" s="62" t="s">
        <v>29</v>
      </c>
      <c r="B24" s="73">
        <v>2080616040</v>
      </c>
      <c r="C24" s="60" t="s">
        <v>34</v>
      </c>
      <c r="D24" s="62"/>
      <c r="E24" s="73"/>
    </row>
    <row r="25" spans="1:5" x14ac:dyDescent="0.35">
      <c r="A25" s="57" t="s">
        <v>29</v>
      </c>
      <c r="B25" s="73">
        <v>2080616070</v>
      </c>
      <c r="C25" s="61" t="s">
        <v>35</v>
      </c>
      <c r="D25" s="57"/>
      <c r="E25" s="73"/>
    </row>
    <row r="26" spans="1:5" x14ac:dyDescent="0.35">
      <c r="A26" s="59" t="s">
        <v>29</v>
      </c>
      <c r="B26" s="73">
        <v>2080616060</v>
      </c>
      <c r="C26" s="60" t="s">
        <v>36</v>
      </c>
      <c r="D26" s="59"/>
      <c r="E26" s="73"/>
    </row>
    <row r="27" spans="1:5" x14ac:dyDescent="0.35">
      <c r="A27" s="57" t="s">
        <v>29</v>
      </c>
      <c r="B27" s="73">
        <v>2080616020</v>
      </c>
      <c r="C27" s="61" t="s">
        <v>37</v>
      </c>
      <c r="D27" s="57"/>
      <c r="E27" s="73"/>
    </row>
    <row r="28" spans="1:5" x14ac:dyDescent="0.35">
      <c r="A28" s="63" t="s">
        <v>38</v>
      </c>
      <c r="B28" s="73">
        <v>2080566010</v>
      </c>
      <c r="C28" s="64" t="s">
        <v>39</v>
      </c>
      <c r="D28" s="63"/>
      <c r="E28" s="73"/>
    </row>
    <row r="29" spans="1:5" x14ac:dyDescent="0.35">
      <c r="A29" s="65" t="s">
        <v>38</v>
      </c>
      <c r="B29" s="73">
        <v>2080566070</v>
      </c>
      <c r="C29" s="66" t="s">
        <v>40</v>
      </c>
      <c r="D29" s="65"/>
      <c r="E29" s="73"/>
    </row>
    <row r="30" spans="1:5" x14ac:dyDescent="0.35">
      <c r="A30" s="63" t="s">
        <v>38</v>
      </c>
      <c r="B30" s="73">
        <v>2080566060</v>
      </c>
      <c r="C30" s="61" t="s">
        <v>41</v>
      </c>
      <c r="D30" s="63"/>
      <c r="E30" s="73"/>
    </row>
    <row r="31" spans="1:5" x14ac:dyDescent="0.35">
      <c r="A31" s="63" t="s">
        <v>38</v>
      </c>
      <c r="B31" s="73">
        <v>2080566040</v>
      </c>
      <c r="C31" s="61" t="s">
        <v>42</v>
      </c>
      <c r="D31" s="63"/>
      <c r="E31" s="73"/>
    </row>
    <row r="32" spans="1:5" x14ac:dyDescent="0.35">
      <c r="A32" s="57" t="s">
        <v>43</v>
      </c>
      <c r="B32" s="73">
        <v>2080666010</v>
      </c>
      <c r="C32" s="61" t="s">
        <v>44</v>
      </c>
      <c r="D32" s="57"/>
      <c r="E32" s="73"/>
    </row>
    <row r="33" spans="1:5" x14ac:dyDescent="0.35">
      <c r="A33" s="57" t="s">
        <v>43</v>
      </c>
      <c r="B33" s="73">
        <v>2080666020</v>
      </c>
      <c r="C33" s="61" t="s">
        <v>45</v>
      </c>
      <c r="D33" s="57"/>
      <c r="E33" s="73"/>
    </row>
    <row r="34" spans="1:5" x14ac:dyDescent="0.35">
      <c r="A34" s="57" t="s">
        <v>46</v>
      </c>
      <c r="B34" s="73">
        <v>2080686020</v>
      </c>
      <c r="C34" s="61" t="s">
        <v>47</v>
      </c>
      <c r="D34" s="57"/>
      <c r="E34" s="73"/>
    </row>
    <row r="35" spans="1:5" x14ac:dyDescent="0.35">
      <c r="A35" s="57" t="s">
        <v>46</v>
      </c>
      <c r="B35" s="73">
        <v>2080686060</v>
      </c>
      <c r="C35" s="58" t="s">
        <v>48</v>
      </c>
      <c r="D35" s="57"/>
      <c r="E35" s="73"/>
    </row>
    <row r="36" spans="1:5" ht="35.25" customHeight="1" x14ac:dyDescent="0.35">
      <c r="A36" s="59" t="s">
        <v>46</v>
      </c>
      <c r="B36" s="73">
        <v>2080686080</v>
      </c>
      <c r="C36" s="67" t="s">
        <v>49</v>
      </c>
      <c r="D36" s="59"/>
      <c r="E36" s="73"/>
    </row>
    <row r="37" spans="1:5" x14ac:dyDescent="0.35">
      <c r="A37" s="57" t="s">
        <v>46</v>
      </c>
      <c r="B37" s="73">
        <v>2080686050</v>
      </c>
      <c r="C37" s="58" t="s">
        <v>50</v>
      </c>
      <c r="D37" s="57"/>
      <c r="E37" s="73"/>
    </row>
    <row r="38" spans="1:5" x14ac:dyDescent="0.35">
      <c r="A38" s="57" t="s">
        <v>46</v>
      </c>
      <c r="B38" s="73">
        <v>2080686070</v>
      </c>
      <c r="C38" s="58" t="s">
        <v>51</v>
      </c>
      <c r="D38" s="57"/>
      <c r="E38" s="73"/>
    </row>
    <row r="39" spans="1:5" x14ac:dyDescent="0.35">
      <c r="A39" s="57" t="s">
        <v>46</v>
      </c>
      <c r="B39" s="73">
        <v>2080686030</v>
      </c>
      <c r="C39" s="58" t="s">
        <v>52</v>
      </c>
      <c r="D39" s="57"/>
      <c r="E39" s="73"/>
    </row>
    <row r="40" spans="1:5" x14ac:dyDescent="0.35">
      <c r="A40" s="57" t="s">
        <v>46</v>
      </c>
      <c r="B40" s="73">
        <v>2080686040</v>
      </c>
      <c r="C40" s="58" t="s">
        <v>53</v>
      </c>
      <c r="D40" s="57"/>
      <c r="E40" s="73"/>
    </row>
    <row r="41" spans="1:5" x14ac:dyDescent="0.35">
      <c r="A41" s="59" t="s">
        <v>54</v>
      </c>
      <c r="B41" s="73">
        <v>2081016010</v>
      </c>
      <c r="C41" s="60" t="s">
        <v>55</v>
      </c>
      <c r="D41" s="59"/>
      <c r="E41" s="73"/>
    </row>
    <row r="42" spans="1:5" x14ac:dyDescent="0.35">
      <c r="A42" s="57" t="s">
        <v>54</v>
      </c>
      <c r="B42" s="73">
        <v>2081016030</v>
      </c>
      <c r="C42" s="58" t="s">
        <v>56</v>
      </c>
      <c r="D42" s="57"/>
      <c r="E42" s="73"/>
    </row>
    <row r="43" spans="1:5" x14ac:dyDescent="0.35">
      <c r="A43" s="68" t="s">
        <v>38</v>
      </c>
      <c r="B43" s="73">
        <v>2080566030</v>
      </c>
      <c r="C43" s="69" t="s">
        <v>57</v>
      </c>
      <c r="D43" s="68"/>
      <c r="E43" s="73"/>
    </row>
    <row r="44" spans="1:5" x14ac:dyDescent="0.35">
      <c r="A44" s="68"/>
      <c r="B44" s="73"/>
      <c r="C44" s="69"/>
      <c r="D44" s="68"/>
      <c r="E44" s="73"/>
    </row>
  </sheetData>
  <sortState ref="B2:C43">
    <sortCondition ref="B2:B43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showGridLines="0" workbookViewId="0">
      <selection activeCell="C21" sqref="C21"/>
    </sheetView>
  </sheetViews>
  <sheetFormatPr defaultRowHeight="15" x14ac:dyDescent="0.25"/>
  <cols>
    <col min="1" max="1" width="29" style="28" customWidth="1"/>
    <col min="2" max="2" width="38.42578125" style="28" customWidth="1"/>
    <col min="3" max="3" width="23.5703125" style="28" customWidth="1"/>
    <col min="4" max="4" width="5.42578125" customWidth="1"/>
    <col min="5" max="5" width="38.28515625" style="28" customWidth="1"/>
    <col min="6" max="16384" width="9.140625" style="28"/>
  </cols>
  <sheetData>
    <row r="1" spans="1:5" x14ac:dyDescent="0.25">
      <c r="A1" s="88"/>
      <c r="B1" s="88"/>
      <c r="C1" s="88"/>
      <c r="D1" s="88"/>
      <c r="E1" s="32" t="s">
        <v>58</v>
      </c>
    </row>
    <row r="2" spans="1:5" ht="83.25" customHeight="1" x14ac:dyDescent="0.35">
      <c r="A2" s="89" t="s">
        <v>59</v>
      </c>
      <c r="B2" s="89" t="s">
        <v>60</v>
      </c>
      <c r="C2" s="73"/>
      <c r="D2" s="88"/>
      <c r="E2" s="31" t="s">
        <v>61</v>
      </c>
    </row>
    <row r="3" spans="1:5" ht="83.25" customHeight="1" x14ac:dyDescent="0.25">
      <c r="A3" s="80" t="s">
        <v>62</v>
      </c>
      <c r="B3" s="9" t="s">
        <v>63</v>
      </c>
      <c r="C3" s="77"/>
      <c r="D3" s="88"/>
      <c r="E3" s="31" t="s">
        <v>64</v>
      </c>
    </row>
    <row r="4" spans="1:5" ht="60" x14ac:dyDescent="0.25">
      <c r="A4" s="80" t="s">
        <v>65</v>
      </c>
      <c r="B4" s="9" t="s">
        <v>66</v>
      </c>
      <c r="C4" s="86"/>
      <c r="D4" s="88"/>
      <c r="E4" s="31" t="s">
        <v>67</v>
      </c>
    </row>
    <row r="5" spans="1:5" ht="60" x14ac:dyDescent="0.25">
      <c r="A5" s="80" t="s">
        <v>68</v>
      </c>
      <c r="B5" s="9" t="s">
        <v>69</v>
      </c>
      <c r="C5" s="29"/>
      <c r="D5" s="88"/>
      <c r="E5" s="31" t="s">
        <v>70</v>
      </c>
    </row>
    <row r="6" spans="1:5" ht="30" x14ac:dyDescent="0.25">
      <c r="A6" s="80" t="s">
        <v>71</v>
      </c>
      <c r="B6" s="78" t="s">
        <v>72</v>
      </c>
      <c r="C6" s="30"/>
      <c r="D6" s="88"/>
      <c r="E6" s="31" t="s">
        <v>70</v>
      </c>
    </row>
    <row r="7" spans="1:5" ht="30" x14ac:dyDescent="0.25">
      <c r="A7" s="80" t="s">
        <v>71</v>
      </c>
      <c r="B7" s="78" t="s">
        <v>73</v>
      </c>
      <c r="C7" s="30"/>
      <c r="D7" s="88"/>
      <c r="E7" s="31" t="s">
        <v>70</v>
      </c>
    </row>
    <row r="8" spans="1:5" ht="45" x14ac:dyDescent="0.25">
      <c r="A8" s="80" t="s">
        <v>71</v>
      </c>
      <c r="B8" s="78" t="s">
        <v>74</v>
      </c>
      <c r="C8" s="30"/>
      <c r="D8" s="88"/>
      <c r="E8" s="31" t="s">
        <v>75</v>
      </c>
    </row>
    <row r="9" spans="1:5" ht="68.25" x14ac:dyDescent="0.25">
      <c r="A9" s="84" t="s">
        <v>76</v>
      </c>
      <c r="B9" s="78" t="s">
        <v>77</v>
      </c>
      <c r="C9" s="30"/>
      <c r="D9" s="88"/>
      <c r="E9" s="31" t="s">
        <v>70</v>
      </c>
    </row>
    <row r="10" spans="1:5" ht="68.25" x14ac:dyDescent="0.25">
      <c r="A10" s="84" t="s">
        <v>76</v>
      </c>
      <c r="B10" s="78" t="s">
        <v>78</v>
      </c>
      <c r="C10" s="30"/>
      <c r="D10" s="88"/>
      <c r="E10" s="31" t="s">
        <v>70</v>
      </c>
    </row>
    <row r="11" spans="1:5" ht="88.5" customHeight="1" x14ac:dyDescent="0.25">
      <c r="A11" s="82" t="s">
        <v>79</v>
      </c>
      <c r="B11" s="81" t="s">
        <v>80</v>
      </c>
      <c r="C11" s="71"/>
      <c r="D11" s="88"/>
      <c r="E11" s="31" t="s">
        <v>81</v>
      </c>
    </row>
    <row r="12" spans="1:5" ht="78" customHeight="1" x14ac:dyDescent="0.25">
      <c r="A12" s="82" t="s">
        <v>79</v>
      </c>
      <c r="B12" s="81" t="s">
        <v>82</v>
      </c>
      <c r="C12" s="71"/>
      <c r="D12" s="88"/>
      <c r="E12" s="31" t="s">
        <v>83</v>
      </c>
    </row>
    <row r="13" spans="1:5" ht="88.5" customHeight="1" x14ac:dyDescent="0.25">
      <c r="A13" s="82" t="s">
        <v>79</v>
      </c>
      <c r="B13" s="81" t="s">
        <v>84</v>
      </c>
      <c r="C13" s="71"/>
      <c r="D13" s="88"/>
      <c r="E13" s="31" t="s">
        <v>85</v>
      </c>
    </row>
    <row r="14" spans="1:5" ht="51" x14ac:dyDescent="0.25">
      <c r="A14" s="82" t="s">
        <v>79</v>
      </c>
      <c r="B14" s="81" t="s">
        <v>86</v>
      </c>
      <c r="C14" s="71"/>
      <c r="D14" s="88"/>
      <c r="E14" s="31" t="s">
        <v>87</v>
      </c>
    </row>
    <row r="15" spans="1:5" ht="76.5" x14ac:dyDescent="0.25">
      <c r="A15" s="82" t="s">
        <v>79</v>
      </c>
      <c r="B15" s="81" t="s">
        <v>88</v>
      </c>
      <c r="C15" s="71">
        <v>7</v>
      </c>
      <c r="D15" s="88"/>
      <c r="E15" s="31" t="s">
        <v>89</v>
      </c>
    </row>
    <row r="16" spans="1:5" ht="51" x14ac:dyDescent="0.25">
      <c r="A16" s="82" t="s">
        <v>79</v>
      </c>
      <c r="B16" s="81" t="s">
        <v>90</v>
      </c>
      <c r="C16" s="71"/>
      <c r="D16" s="88"/>
      <c r="E16" s="31" t="s">
        <v>91</v>
      </c>
    </row>
    <row r="17" spans="1:5" ht="51" x14ac:dyDescent="0.25">
      <c r="A17" s="82" t="s">
        <v>79</v>
      </c>
      <c r="B17" s="81" t="s">
        <v>92</v>
      </c>
      <c r="C17" s="71">
        <v>1</v>
      </c>
      <c r="D17" s="88"/>
      <c r="E17" s="31" t="s">
        <v>91</v>
      </c>
    </row>
    <row r="18" spans="1:5" ht="76.5" x14ac:dyDescent="0.25">
      <c r="A18" s="82" t="s">
        <v>79</v>
      </c>
      <c r="B18" s="81" t="s">
        <v>93</v>
      </c>
      <c r="C18" s="87"/>
      <c r="D18" s="88"/>
      <c r="E18" s="31" t="s">
        <v>94</v>
      </c>
    </row>
    <row r="19" spans="1:5" ht="46.5" customHeight="1" x14ac:dyDescent="0.25">
      <c r="A19" s="82" t="s">
        <v>79</v>
      </c>
      <c r="B19" s="81" t="s">
        <v>95</v>
      </c>
      <c r="C19" s="87"/>
      <c r="D19" s="88"/>
      <c r="E19" s="31" t="s">
        <v>87</v>
      </c>
    </row>
    <row r="20" spans="1:5" ht="63.75" x14ac:dyDescent="0.25">
      <c r="A20" s="100" t="s">
        <v>79</v>
      </c>
      <c r="B20" s="94" t="s">
        <v>96</v>
      </c>
      <c r="C20" s="101"/>
      <c r="D20" s="88"/>
      <c r="E20" s="95" t="s">
        <v>97</v>
      </c>
    </row>
    <row r="21" spans="1:5" ht="30" x14ac:dyDescent="0.25">
      <c r="A21" s="90"/>
      <c r="B21" s="81" t="s">
        <v>98</v>
      </c>
      <c r="C21" s="30"/>
      <c r="D21" s="102"/>
      <c r="E21" s="31" t="s">
        <v>99</v>
      </c>
    </row>
    <row r="22" spans="1:5" ht="18.75" x14ac:dyDescent="0.25">
      <c r="A22" s="96"/>
      <c r="B22" s="96"/>
      <c r="C22" s="97"/>
      <c r="D22" s="98"/>
      <c r="E22" s="99"/>
    </row>
    <row r="23" spans="1:5" x14ac:dyDescent="0.25">
      <c r="A23" s="88"/>
      <c r="B23" s="88"/>
      <c r="C23" s="88"/>
      <c r="D23" s="88"/>
      <c r="E23" s="88"/>
    </row>
    <row r="24" spans="1:5" x14ac:dyDescent="0.25">
      <c r="A24" s="88"/>
      <c r="B24" s="88"/>
      <c r="C24" s="88"/>
      <c r="D24" s="88"/>
      <c r="E24" s="88"/>
    </row>
    <row r="25" spans="1:5" x14ac:dyDescent="0.25">
      <c r="A25" s="88"/>
      <c r="B25" s="88"/>
      <c r="C25" s="88"/>
      <c r="D25" s="88"/>
      <c r="E25" s="88"/>
    </row>
    <row r="26" spans="1:5" x14ac:dyDescent="0.25">
      <c r="A26" s="88"/>
      <c r="B26" s="88"/>
      <c r="C26" s="88"/>
      <c r="D26" s="88"/>
      <c r="E26" s="88"/>
    </row>
    <row r="27" spans="1:5" x14ac:dyDescent="0.25">
      <c r="A27" s="88"/>
      <c r="B27" s="88"/>
      <c r="C27" s="88"/>
      <c r="D27" s="88"/>
      <c r="E27" s="88"/>
    </row>
    <row r="28" spans="1:5" x14ac:dyDescent="0.25">
      <c r="A28" s="88"/>
      <c r="B28" s="88"/>
      <c r="C28" s="88"/>
      <c r="D28" s="88"/>
      <c r="E28" s="88"/>
    </row>
    <row r="29" spans="1:5" x14ac:dyDescent="0.25">
      <c r="A29" s="88"/>
      <c r="B29" s="88"/>
      <c r="C29" s="88"/>
      <c r="D29" s="88"/>
      <c r="E29" s="88"/>
    </row>
    <row r="30" spans="1:5" x14ac:dyDescent="0.25">
      <c r="A30" s="88"/>
      <c r="B30" s="88"/>
      <c r="C30" s="88"/>
      <c r="D30" s="88"/>
      <c r="E30" s="88"/>
    </row>
    <row r="31" spans="1:5" x14ac:dyDescent="0.25">
      <c r="A31" s="88"/>
      <c r="B31" s="88"/>
      <c r="C31" s="88"/>
      <c r="D31" s="88"/>
      <c r="E31" s="88"/>
    </row>
    <row r="32" spans="1:5" x14ac:dyDescent="0.25">
      <c r="A32" s="88"/>
      <c r="B32" s="88"/>
      <c r="C32" s="88"/>
      <c r="D32" s="88"/>
      <c r="E32" s="88"/>
    </row>
    <row r="33" spans="4:4" x14ac:dyDescent="0.25">
      <c r="D33" s="88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8"/>
  <sheetViews>
    <sheetView showGridLines="0" workbookViewId="0">
      <selection activeCell="C13" sqref="C13"/>
    </sheetView>
  </sheetViews>
  <sheetFormatPr defaultRowHeight="15" x14ac:dyDescent="0.25"/>
  <cols>
    <col min="1" max="1" width="25.5703125" customWidth="1"/>
    <col min="2" max="2" width="45.140625" customWidth="1"/>
    <col min="3" max="3" width="45.28515625" customWidth="1"/>
  </cols>
  <sheetData>
    <row r="2" spans="1:3" ht="31.5" x14ac:dyDescent="0.25">
      <c r="A2" s="37" t="s">
        <v>100</v>
      </c>
      <c r="B2" s="72" t="s">
        <v>101</v>
      </c>
      <c r="C2" s="72" t="e">
        <f>VLOOKUP(Inserimento_Dati!C2,'Foglio Codici'!B2:C44,2,FALSE)</f>
        <v>#N/A</v>
      </c>
    </row>
    <row r="3" spans="1:3" s="76" customFormat="1" ht="60" x14ac:dyDescent="0.25">
      <c r="A3" s="80" t="s">
        <v>62</v>
      </c>
      <c r="B3" s="9" t="s">
        <v>102</v>
      </c>
      <c r="C3" s="11">
        <f>IF(ISBLANK(Inserimento_Dati!C3),0,IF(Inserimento_Dati!C3&lt;2,25000,50000))</f>
        <v>0</v>
      </c>
    </row>
    <row r="4" spans="1:3" ht="30" x14ac:dyDescent="0.25">
      <c r="A4" s="10" t="s">
        <v>103</v>
      </c>
      <c r="B4" s="9" t="s">
        <v>104</v>
      </c>
      <c r="C4" s="11">
        <f>IF(ISBLANK(Inserimento_Dati!C4),0,IF(Inserimento_Dati!C4&lt;8,10000,20000))</f>
        <v>0</v>
      </c>
    </row>
    <row r="5" spans="1:3" ht="72" customHeight="1" x14ac:dyDescent="0.25">
      <c r="A5" s="10" t="s">
        <v>105</v>
      </c>
      <c r="B5" s="9" t="s">
        <v>106</v>
      </c>
      <c r="C5" s="11">
        <f>IF(Inserimento_Dati!C5="X",15000, 0)</f>
        <v>0</v>
      </c>
    </row>
    <row r="6" spans="1:3" ht="30" x14ac:dyDescent="0.25">
      <c r="A6" s="10" t="s">
        <v>107</v>
      </c>
      <c r="B6" s="9" t="s">
        <v>108</v>
      </c>
      <c r="C6" s="11" t="e">
        <f>VLOOKUP(Inserimento_Dati!C2,'Base dati'!A2:G43,6,FALSE)</f>
        <v>#N/A</v>
      </c>
    </row>
    <row r="7" spans="1:3" ht="30" x14ac:dyDescent="0.25">
      <c r="A7" s="83" t="s">
        <v>109</v>
      </c>
      <c r="B7" s="9" t="s">
        <v>110</v>
      </c>
      <c r="C7" s="11">
        <f>IF(Inserimento_Dati!C6="X",40000, 0)</f>
        <v>0</v>
      </c>
    </row>
    <row r="8" spans="1:3" ht="30" x14ac:dyDescent="0.25">
      <c r="A8" s="83" t="s">
        <v>109</v>
      </c>
      <c r="B8" s="9" t="s">
        <v>111</v>
      </c>
      <c r="C8" s="11">
        <f>IF(Inserimento_Dati!C7="X",70000, 0)</f>
        <v>0</v>
      </c>
    </row>
    <row r="9" spans="1:3" ht="42.75" customHeight="1" x14ac:dyDescent="0.25">
      <c r="A9" s="83" t="s">
        <v>109</v>
      </c>
      <c r="B9" s="9" t="s">
        <v>112</v>
      </c>
      <c r="C9" s="11">
        <f>IF(Inserimento_Dati!C8="X",30000, 0)</f>
        <v>0</v>
      </c>
    </row>
    <row r="10" spans="1:3" ht="52.5" customHeight="1" x14ac:dyDescent="0.25">
      <c r="A10" s="85" t="s">
        <v>76</v>
      </c>
      <c r="B10" s="9" t="s">
        <v>113</v>
      </c>
      <c r="C10" s="11">
        <f>IF(Inserimento_Dati!C9="X",10000, 0)</f>
        <v>0</v>
      </c>
    </row>
    <row r="11" spans="1:3" ht="45" x14ac:dyDescent="0.25">
      <c r="A11" s="85" t="s">
        <v>76</v>
      </c>
      <c r="B11" s="9" t="s">
        <v>114</v>
      </c>
      <c r="C11" s="11">
        <f>IF(Inserimento_Dati!C10="X",20000, 0)</f>
        <v>0</v>
      </c>
    </row>
    <row r="12" spans="1:3" ht="45" x14ac:dyDescent="0.25">
      <c r="A12" s="85" t="s">
        <v>79</v>
      </c>
      <c r="B12" s="9" t="s">
        <v>115</v>
      </c>
      <c r="C12" s="11">
        <f>Inserimento_Dati!C21*1587</f>
        <v>0</v>
      </c>
    </row>
    <row r="13" spans="1:3" ht="30" x14ac:dyDescent="0.25">
      <c r="A13" s="83" t="s">
        <v>116</v>
      </c>
      <c r="B13" s="79" t="s">
        <v>117</v>
      </c>
      <c r="C13" s="11" t="e">
        <f>VLOOKUP(Inserimento_Dati!C2,'Base dati'!A2:G43,7,FALSE)</f>
        <v>#N/A</v>
      </c>
    </row>
    <row r="14" spans="1:3" ht="21" x14ac:dyDescent="0.25">
      <c r="A14" s="83" t="s">
        <v>118</v>
      </c>
      <c r="B14" s="9" t="s">
        <v>119</v>
      </c>
      <c r="C14" s="11" t="e">
        <f>VLOOKUP(Inserimento_Dati!C2,'Base dati'!A2:H43,8,FALSE)</f>
        <v>#N/A</v>
      </c>
    </row>
    <row r="15" spans="1:3" ht="21" x14ac:dyDescent="0.25">
      <c r="B15" s="9" t="s">
        <v>120</v>
      </c>
      <c r="C15" s="11" t="e">
        <f>VLOOKUP(Inserimento_Dati!C2,'Base dati'!A2:F43,5,FALSE)</f>
        <v>#N/A</v>
      </c>
    </row>
    <row r="16" spans="1:3" ht="21" x14ac:dyDescent="0.25">
      <c r="B16" s="9" t="s">
        <v>121</v>
      </c>
      <c r="C16" s="11" t="e">
        <f>SUM(C3:C15)</f>
        <v>#N/A</v>
      </c>
    </row>
    <row r="17" spans="2:3" ht="21" x14ac:dyDescent="0.25">
      <c r="B17" s="9" t="s">
        <v>122</v>
      </c>
      <c r="C17" s="11" t="e">
        <f>(C16-C15)*1.5</f>
        <v>#N/A</v>
      </c>
    </row>
    <row r="18" spans="2:3" ht="30" x14ac:dyDescent="0.25">
      <c r="B18" s="9" t="s">
        <v>123</v>
      </c>
      <c r="C18" s="11" t="e">
        <f>C17+C16</f>
        <v>#N/A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5"/>
  <sheetViews>
    <sheetView zoomScale="68" zoomScaleNormal="68" workbookViewId="0">
      <selection activeCell="H6" sqref="H6"/>
    </sheetView>
  </sheetViews>
  <sheetFormatPr defaultColWidth="11.5703125" defaultRowHeight="15" x14ac:dyDescent="0.25"/>
  <cols>
    <col min="1" max="1" width="17.42578125" style="2" customWidth="1"/>
    <col min="2" max="2" width="10.85546875" style="2" customWidth="1"/>
    <col min="3" max="3" width="41.7109375" style="27" customWidth="1"/>
    <col min="4" max="4" width="8.85546875" style="2" customWidth="1"/>
    <col min="5" max="5" width="18.85546875" style="2" customWidth="1"/>
    <col min="6" max="6" width="16.140625" style="2" customWidth="1"/>
    <col min="7" max="10" width="17" style="2" customWidth="1"/>
    <col min="11" max="11" width="14.5703125" style="2" customWidth="1"/>
    <col min="12" max="12" width="14.7109375" style="2" customWidth="1"/>
    <col min="13" max="13" width="14.85546875" style="2" customWidth="1"/>
    <col min="14" max="15" width="16.42578125" style="2" customWidth="1"/>
    <col min="16" max="17" width="12.7109375" style="2" customWidth="1"/>
    <col min="18" max="18" width="13.85546875" style="2" customWidth="1"/>
    <col min="19" max="19" width="12.5703125" style="2" customWidth="1"/>
    <col min="20" max="21" width="11.5703125" style="2"/>
    <col min="22" max="22" width="15.7109375" style="2" customWidth="1"/>
    <col min="23" max="23" width="13.7109375" style="2" customWidth="1"/>
    <col min="24" max="25" width="17.42578125" style="2" customWidth="1"/>
    <col min="26" max="16384" width="11.5703125" style="2"/>
  </cols>
  <sheetData>
    <row r="1" spans="1:25" ht="90" customHeight="1" x14ac:dyDescent="0.25">
      <c r="A1" s="13"/>
      <c r="B1" s="12" t="s">
        <v>4</v>
      </c>
      <c r="C1" s="23" t="s">
        <v>6</v>
      </c>
      <c r="D1" s="13" t="s">
        <v>124</v>
      </c>
      <c r="E1" s="14" t="s">
        <v>125</v>
      </c>
      <c r="F1" s="3" t="s">
        <v>126</v>
      </c>
      <c r="G1" s="38" t="s">
        <v>127</v>
      </c>
      <c r="H1" s="91" t="s">
        <v>128</v>
      </c>
      <c r="I1" s="93"/>
      <c r="J1" s="18"/>
      <c r="K1" s="18"/>
      <c r="L1" s="18"/>
      <c r="M1" s="18"/>
      <c r="N1" s="41"/>
      <c r="O1" s="41"/>
      <c r="P1" s="41"/>
      <c r="Q1" s="42"/>
      <c r="R1" s="4"/>
      <c r="S1" s="4"/>
      <c r="W1" s="5"/>
    </row>
    <row r="2" spans="1:25" x14ac:dyDescent="0.25">
      <c r="A2" s="13">
        <v>9999999999</v>
      </c>
      <c r="B2" s="16" t="s">
        <v>7</v>
      </c>
      <c r="C2" s="24" t="s">
        <v>8</v>
      </c>
      <c r="D2" s="13">
        <v>1</v>
      </c>
      <c r="E2" s="17">
        <v>89189.70764898698</v>
      </c>
      <c r="F2" s="17">
        <v>0</v>
      </c>
      <c r="G2" s="39">
        <v>30902.531590636019</v>
      </c>
      <c r="H2" s="92">
        <v>12895.425265540738</v>
      </c>
      <c r="I2" s="18"/>
      <c r="J2" s="18"/>
      <c r="K2" s="18"/>
      <c r="M2" s="18"/>
      <c r="N2" s="43"/>
      <c r="O2" s="43"/>
      <c r="P2" s="43"/>
      <c r="Q2" s="44"/>
      <c r="R2" s="18"/>
      <c r="S2" s="18"/>
      <c r="T2" s="19"/>
      <c r="V2" s="5"/>
      <c r="W2" s="5"/>
      <c r="X2" s="19"/>
      <c r="Y2" s="19"/>
    </row>
    <row r="3" spans="1:25" x14ac:dyDescent="0.25">
      <c r="A3" s="13">
        <v>2080136050</v>
      </c>
      <c r="B3" s="16" t="s">
        <v>7</v>
      </c>
      <c r="C3" s="24" t="s">
        <v>9</v>
      </c>
      <c r="D3" s="13"/>
      <c r="E3" s="17">
        <v>0</v>
      </c>
      <c r="F3" s="17">
        <v>0</v>
      </c>
      <c r="G3" s="39">
        <v>15779.304486132143</v>
      </c>
      <c r="H3" s="92">
        <v>6311.1774641423608</v>
      </c>
      <c r="I3" s="18"/>
      <c r="J3" s="18"/>
      <c r="K3" s="18"/>
      <c r="M3" s="18"/>
      <c r="N3" s="43"/>
      <c r="O3" s="43"/>
      <c r="P3" s="43"/>
      <c r="Q3" s="44"/>
      <c r="R3" s="18"/>
      <c r="S3" s="18"/>
      <c r="T3" s="19"/>
      <c r="V3" s="5"/>
      <c r="W3" s="5"/>
      <c r="X3" s="19"/>
      <c r="Y3" s="19"/>
    </row>
    <row r="4" spans="1:25" x14ac:dyDescent="0.25">
      <c r="A4" s="13">
        <v>2080136070</v>
      </c>
      <c r="B4" s="16" t="s">
        <v>7</v>
      </c>
      <c r="C4" s="24" t="s">
        <v>10</v>
      </c>
      <c r="D4" s="13">
        <v>1</v>
      </c>
      <c r="E4" s="17">
        <v>369565.40751280449</v>
      </c>
      <c r="F4" s="17">
        <v>0</v>
      </c>
      <c r="G4" s="39">
        <v>23397.336997034334</v>
      </c>
      <c r="H4" s="92">
        <v>19746.274221632415</v>
      </c>
      <c r="I4" s="18"/>
      <c r="J4" s="18"/>
      <c r="K4" s="18"/>
      <c r="M4" s="18"/>
      <c r="N4" s="43"/>
      <c r="O4" s="43"/>
      <c r="P4" s="43"/>
      <c r="Q4" s="44"/>
      <c r="R4" s="18"/>
      <c r="S4" s="18"/>
      <c r="T4" s="19"/>
      <c r="V4" s="5"/>
      <c r="W4" s="5"/>
      <c r="X4" s="19"/>
      <c r="Y4" s="19"/>
    </row>
    <row r="5" spans="1:25" ht="25.5" x14ac:dyDescent="0.25">
      <c r="A5" s="13">
        <v>2080136010</v>
      </c>
      <c r="B5" s="15" t="s">
        <v>7</v>
      </c>
      <c r="C5" s="25" t="s">
        <v>11</v>
      </c>
      <c r="D5" s="13">
        <v>1</v>
      </c>
      <c r="E5" s="17">
        <v>116050.18455901739</v>
      </c>
      <c r="F5" s="17">
        <v>0</v>
      </c>
      <c r="G5" s="39">
        <v>19710.500553235881</v>
      </c>
      <c r="H5" s="92">
        <v>11836.636389376612</v>
      </c>
      <c r="I5" s="18"/>
      <c r="J5" s="18"/>
      <c r="K5" s="18"/>
      <c r="M5" s="18"/>
      <c r="N5" s="43"/>
      <c r="O5" s="43"/>
      <c r="P5" s="43"/>
      <c r="Q5" s="44"/>
      <c r="R5" s="18"/>
      <c r="S5" s="18"/>
      <c r="T5" s="19"/>
      <c r="V5" s="5"/>
      <c r="W5" s="5"/>
      <c r="X5" s="19"/>
      <c r="Y5" s="19"/>
    </row>
    <row r="6" spans="1:25" x14ac:dyDescent="0.25">
      <c r="A6" s="13">
        <v>2080136040</v>
      </c>
      <c r="B6" s="16" t="s">
        <v>7</v>
      </c>
      <c r="C6" s="24" t="s">
        <v>12</v>
      </c>
      <c r="D6" s="13"/>
      <c r="E6" s="17">
        <v>0</v>
      </c>
      <c r="F6" s="17">
        <v>0</v>
      </c>
      <c r="G6" s="39">
        <v>17203.406331610076</v>
      </c>
      <c r="H6" s="92">
        <v>63285.43546132667</v>
      </c>
      <c r="I6" s="18"/>
      <c r="J6" s="18"/>
      <c r="K6" s="18"/>
      <c r="M6" s="18"/>
      <c r="N6" s="43"/>
      <c r="O6" s="43"/>
      <c r="P6" s="43"/>
      <c r="Q6" s="44"/>
      <c r="R6" s="18"/>
      <c r="S6" s="18"/>
      <c r="T6" s="19"/>
      <c r="V6" s="5"/>
      <c r="W6" s="40"/>
      <c r="X6" s="19"/>
      <c r="Y6" s="19"/>
    </row>
    <row r="7" spans="1:25" x14ac:dyDescent="0.25">
      <c r="A7" s="13">
        <v>2080136020</v>
      </c>
      <c r="B7" s="16" t="s">
        <v>7</v>
      </c>
      <c r="C7" s="24" t="s">
        <v>13</v>
      </c>
      <c r="D7" s="13">
        <v>1</v>
      </c>
      <c r="E7" s="17">
        <v>169047.56145635271</v>
      </c>
      <c r="F7" s="17">
        <v>0</v>
      </c>
      <c r="G7" s="39">
        <v>13298.26105496335</v>
      </c>
      <c r="H7" s="92">
        <v>7488.9143919437829</v>
      </c>
      <c r="I7" s="18"/>
      <c r="J7" s="18"/>
      <c r="K7" s="18"/>
      <c r="M7" s="18"/>
      <c r="N7" s="43"/>
      <c r="O7" s="43"/>
      <c r="P7" s="43"/>
      <c r="Q7" s="44"/>
      <c r="R7" s="18"/>
      <c r="S7" s="18"/>
      <c r="T7" s="19"/>
      <c r="V7" s="5"/>
      <c r="W7" s="5"/>
      <c r="X7" s="19"/>
      <c r="Y7" s="19"/>
    </row>
    <row r="8" spans="1:25" x14ac:dyDescent="0.25">
      <c r="A8" s="13">
        <v>2080136060</v>
      </c>
      <c r="B8" s="15" t="s">
        <v>7</v>
      </c>
      <c r="C8" s="25" t="s">
        <v>14</v>
      </c>
      <c r="D8" s="13"/>
      <c r="E8" s="17">
        <v>0</v>
      </c>
      <c r="F8" s="17">
        <v>0</v>
      </c>
      <c r="G8" s="39">
        <v>17495.380016767685</v>
      </c>
      <c r="H8" s="92">
        <v>18500.678996645514</v>
      </c>
      <c r="I8" s="18"/>
      <c r="J8" s="18"/>
      <c r="K8" s="18"/>
      <c r="M8" s="18"/>
      <c r="N8" s="43"/>
      <c r="O8" s="43"/>
      <c r="P8" s="43"/>
      <c r="Q8" s="44"/>
      <c r="R8" s="18"/>
      <c r="S8" s="18"/>
      <c r="T8" s="19"/>
      <c r="V8" s="5"/>
      <c r="W8" s="5"/>
      <c r="X8" s="19"/>
      <c r="Y8" s="19"/>
    </row>
    <row r="9" spans="1:25" x14ac:dyDescent="0.25">
      <c r="A9" s="13">
        <v>2080326050</v>
      </c>
      <c r="B9" s="16" t="s">
        <v>15</v>
      </c>
      <c r="C9" s="24" t="s">
        <v>16</v>
      </c>
      <c r="D9" s="13">
        <v>1</v>
      </c>
      <c r="E9" s="17">
        <v>189088.09714285715</v>
      </c>
      <c r="F9" s="17">
        <v>0</v>
      </c>
      <c r="G9" s="39">
        <v>26435.908801908845</v>
      </c>
      <c r="H9" s="92">
        <v>18750.764095161496</v>
      </c>
      <c r="I9" s="18"/>
      <c r="J9" s="18"/>
      <c r="K9" s="18"/>
      <c r="M9" s="18"/>
      <c r="N9" s="43"/>
      <c r="O9" s="43"/>
      <c r="P9" s="43"/>
      <c r="Q9" s="44"/>
      <c r="R9" s="18"/>
      <c r="S9" s="18"/>
      <c r="T9" s="19"/>
      <c r="V9" s="5"/>
      <c r="W9" s="5"/>
      <c r="X9" s="19"/>
      <c r="Y9" s="19"/>
    </row>
    <row r="10" spans="1:25" ht="25.5" x14ac:dyDescent="0.25">
      <c r="A10" s="13">
        <v>2080326030</v>
      </c>
      <c r="B10" s="16" t="s">
        <v>15</v>
      </c>
      <c r="C10" s="24" t="s">
        <v>17</v>
      </c>
      <c r="D10" s="13">
        <v>1</v>
      </c>
      <c r="E10" s="17">
        <v>248710.42295612089</v>
      </c>
      <c r="F10" s="39">
        <v>33333.33</v>
      </c>
      <c r="G10" s="39">
        <v>46174.964393747119</v>
      </c>
      <c r="H10" s="92">
        <v>17252.033779818732</v>
      </c>
      <c r="I10" s="18"/>
      <c r="J10" s="18"/>
      <c r="K10" s="18"/>
      <c r="M10" s="18"/>
      <c r="N10" s="43"/>
      <c r="O10" s="43"/>
      <c r="P10" s="43"/>
      <c r="Q10" s="44"/>
      <c r="R10" s="18"/>
      <c r="S10" s="18"/>
      <c r="T10" s="19"/>
      <c r="V10" s="5"/>
      <c r="W10" s="5"/>
      <c r="X10" s="19"/>
      <c r="Y10" s="19"/>
    </row>
    <row r="11" spans="1:25" x14ac:dyDescent="0.25">
      <c r="A11" s="13">
        <v>2080326020</v>
      </c>
      <c r="B11" s="15" t="s">
        <v>15</v>
      </c>
      <c r="C11" s="25" t="s">
        <v>18</v>
      </c>
      <c r="D11" s="13" t="s">
        <v>129</v>
      </c>
      <c r="E11" s="17">
        <v>0</v>
      </c>
      <c r="F11" s="39">
        <v>0</v>
      </c>
      <c r="G11" s="39">
        <v>19808.524070691681</v>
      </c>
      <c r="H11" s="92">
        <v>24800.525065897291</v>
      </c>
      <c r="I11" s="18"/>
      <c r="J11" s="18"/>
      <c r="K11" s="18"/>
      <c r="M11" s="18"/>
      <c r="N11" s="43"/>
      <c r="O11" s="43"/>
      <c r="P11" s="43"/>
      <c r="Q11" s="44"/>
      <c r="R11" s="18"/>
      <c r="S11" s="18"/>
      <c r="T11" s="19"/>
      <c r="V11" s="5"/>
      <c r="W11" s="5"/>
      <c r="X11" s="19"/>
      <c r="Y11" s="19"/>
    </row>
    <row r="12" spans="1:25" x14ac:dyDescent="0.25">
      <c r="A12" s="13">
        <v>2080296010</v>
      </c>
      <c r="B12" s="16" t="s">
        <v>19</v>
      </c>
      <c r="C12" s="24" t="s">
        <v>20</v>
      </c>
      <c r="D12" s="13"/>
      <c r="E12" s="17">
        <v>0</v>
      </c>
      <c r="F12" s="39">
        <v>0</v>
      </c>
      <c r="G12" s="39">
        <v>13692.507440229483</v>
      </c>
      <c r="H12" s="92">
        <v>39119.895570882494</v>
      </c>
      <c r="I12" s="18"/>
      <c r="J12" s="18"/>
      <c r="K12" s="18"/>
      <c r="M12" s="18"/>
      <c r="N12" s="43"/>
      <c r="O12" s="43"/>
      <c r="P12" s="43"/>
      <c r="Q12" s="44"/>
      <c r="R12" s="18"/>
      <c r="S12" s="18"/>
      <c r="T12" s="19"/>
      <c r="V12" s="5"/>
      <c r="W12" s="5"/>
      <c r="X12" s="19"/>
      <c r="Y12" s="19"/>
    </row>
    <row r="13" spans="1:25" x14ac:dyDescent="0.25">
      <c r="A13" s="13">
        <v>2080296020</v>
      </c>
      <c r="B13" s="16" t="s">
        <v>19</v>
      </c>
      <c r="C13" s="24" t="s">
        <v>21</v>
      </c>
      <c r="D13" s="13"/>
      <c r="E13" s="17">
        <v>0</v>
      </c>
      <c r="F13" s="39">
        <v>0</v>
      </c>
      <c r="G13" s="39">
        <v>14296.045099161394</v>
      </c>
      <c r="H13" s="92">
        <v>41908.734994648417</v>
      </c>
      <c r="I13" s="18"/>
      <c r="J13" s="18"/>
      <c r="K13" s="18"/>
      <c r="M13" s="18"/>
      <c r="N13" s="43"/>
      <c r="O13" s="43"/>
      <c r="P13" s="43"/>
      <c r="Q13" s="44"/>
      <c r="R13" s="18"/>
      <c r="S13" s="18"/>
      <c r="T13" s="19"/>
      <c r="V13" s="5"/>
      <c r="W13" s="5"/>
      <c r="X13" s="19"/>
      <c r="Y13" s="19"/>
    </row>
    <row r="14" spans="1:25" x14ac:dyDescent="0.25">
      <c r="A14" s="13">
        <v>2080506010</v>
      </c>
      <c r="B14" s="16" t="s">
        <v>22</v>
      </c>
      <c r="C14" s="24" t="s">
        <v>23</v>
      </c>
      <c r="D14" s="13"/>
      <c r="E14" s="17">
        <v>0</v>
      </c>
      <c r="F14" s="39">
        <v>0</v>
      </c>
      <c r="G14" s="39">
        <v>15306.48184870015</v>
      </c>
      <c r="H14" s="92">
        <v>14663.65641185148</v>
      </c>
      <c r="I14" s="18"/>
      <c r="J14" s="18"/>
      <c r="K14" s="18"/>
      <c r="M14" s="18"/>
      <c r="N14" s="43"/>
      <c r="O14" s="43"/>
      <c r="P14" s="43"/>
      <c r="Q14" s="44"/>
      <c r="R14" s="18"/>
      <c r="S14" s="18"/>
      <c r="T14" s="19"/>
      <c r="V14" s="5"/>
      <c r="W14" s="5"/>
      <c r="X14" s="19"/>
      <c r="Y14" s="19"/>
    </row>
    <row r="15" spans="1:25" x14ac:dyDescent="0.25">
      <c r="A15" s="13">
        <v>2080506060</v>
      </c>
      <c r="B15" s="15" t="s">
        <v>22</v>
      </c>
      <c r="C15" s="25" t="s">
        <v>24</v>
      </c>
      <c r="D15" s="13">
        <v>1</v>
      </c>
      <c r="E15" s="17">
        <v>88830.438418392267</v>
      </c>
      <c r="F15" s="39">
        <f>80000/3</f>
        <v>26666.666666666668</v>
      </c>
      <c r="G15" s="39">
        <v>23145.743209113858</v>
      </c>
      <c r="H15" s="92">
        <v>13125.104284524918</v>
      </c>
      <c r="I15" s="18"/>
      <c r="J15" s="18"/>
      <c r="K15" s="18"/>
      <c r="M15" s="18"/>
      <c r="N15" s="43"/>
      <c r="O15" s="43"/>
      <c r="P15" s="43"/>
      <c r="Q15" s="44"/>
      <c r="R15" s="18"/>
      <c r="S15" s="18"/>
      <c r="T15" s="19"/>
      <c r="V15" s="5"/>
      <c r="W15" s="5"/>
      <c r="X15" s="19"/>
      <c r="Y15" s="19"/>
    </row>
    <row r="16" spans="1:25" x14ac:dyDescent="0.25">
      <c r="A16" s="13">
        <v>2080506030</v>
      </c>
      <c r="B16" s="15" t="s">
        <v>22</v>
      </c>
      <c r="C16" s="25" t="s">
        <v>25</v>
      </c>
      <c r="D16" s="13"/>
      <c r="E16" s="17">
        <v>0</v>
      </c>
      <c r="F16" s="17">
        <v>0</v>
      </c>
      <c r="G16" s="39">
        <v>21275.582405506637</v>
      </c>
      <c r="H16" s="92">
        <v>19887.084715278696</v>
      </c>
      <c r="I16" s="18"/>
      <c r="J16" s="18"/>
      <c r="K16" s="18"/>
      <c r="M16" s="18"/>
      <c r="N16" s="43"/>
      <c r="O16" s="43"/>
      <c r="P16" s="43"/>
      <c r="Q16" s="44"/>
      <c r="R16" s="18"/>
      <c r="S16" s="18"/>
      <c r="T16" s="19"/>
      <c r="V16" s="5"/>
      <c r="W16" s="5"/>
      <c r="X16" s="19"/>
      <c r="Y16" s="19"/>
    </row>
    <row r="17" spans="1:25" x14ac:dyDescent="0.25">
      <c r="A17" s="13">
        <v>2080506070</v>
      </c>
      <c r="B17" s="16" t="s">
        <v>22</v>
      </c>
      <c r="C17" s="24" t="s">
        <v>26</v>
      </c>
      <c r="D17" s="13">
        <v>1</v>
      </c>
      <c r="E17" s="17">
        <v>260530.0306426876</v>
      </c>
      <c r="F17" s="17">
        <v>0</v>
      </c>
      <c r="G17" s="39">
        <v>21151.902068655188</v>
      </c>
      <c r="H17" s="92">
        <v>20060.432957779343</v>
      </c>
      <c r="I17" s="18"/>
      <c r="J17" s="18"/>
      <c r="K17" s="18"/>
      <c r="M17" s="18"/>
      <c r="N17" s="43"/>
      <c r="O17" s="43"/>
      <c r="P17" s="43"/>
      <c r="Q17" s="44"/>
      <c r="R17" s="18"/>
      <c r="S17" s="18"/>
      <c r="T17" s="19"/>
      <c r="V17" s="5"/>
      <c r="W17" s="5"/>
      <c r="X17" s="19"/>
      <c r="Y17" s="19"/>
    </row>
    <row r="18" spans="1:25" x14ac:dyDescent="0.25">
      <c r="A18" s="13">
        <v>2080506040</v>
      </c>
      <c r="B18" s="16" t="s">
        <v>22</v>
      </c>
      <c r="C18" s="24" t="s">
        <v>27</v>
      </c>
      <c r="D18" s="13"/>
      <c r="E18" s="17">
        <v>0</v>
      </c>
      <c r="F18" s="17">
        <v>0</v>
      </c>
      <c r="G18" s="39">
        <v>16494.955530705327</v>
      </c>
      <c r="H18" s="92">
        <v>95915.077846488653</v>
      </c>
      <c r="I18" s="18"/>
      <c r="J18" s="18"/>
      <c r="K18" s="18"/>
      <c r="M18" s="18"/>
      <c r="N18" s="43"/>
      <c r="O18" s="43"/>
      <c r="P18" s="43"/>
      <c r="Q18" s="44"/>
      <c r="R18" s="18"/>
      <c r="S18" s="18"/>
      <c r="T18" s="19"/>
      <c r="V18" s="5"/>
      <c r="W18" s="5"/>
      <c r="X18" s="19"/>
      <c r="Y18" s="19"/>
    </row>
    <row r="19" spans="1:25" x14ac:dyDescent="0.25">
      <c r="A19" s="13">
        <v>2080506020</v>
      </c>
      <c r="B19" s="16" t="s">
        <v>22</v>
      </c>
      <c r="C19" s="24" t="s">
        <v>28</v>
      </c>
      <c r="D19" s="13">
        <v>1</v>
      </c>
      <c r="E19" s="17">
        <v>86723.869188646204</v>
      </c>
      <c r="F19" s="17">
        <v>0</v>
      </c>
      <c r="G19" s="39">
        <v>18669.189542250097</v>
      </c>
      <c r="H19" s="92">
        <v>82822.31878072524</v>
      </c>
      <c r="I19" s="18"/>
      <c r="J19" s="18"/>
      <c r="K19" s="18"/>
      <c r="M19" s="18"/>
      <c r="N19" s="43"/>
      <c r="O19" s="43"/>
      <c r="P19" s="43"/>
      <c r="Q19" s="44"/>
      <c r="R19" s="18"/>
      <c r="S19" s="18"/>
      <c r="T19" s="19"/>
      <c r="V19" s="5"/>
      <c r="W19" s="5"/>
      <c r="X19" s="19"/>
      <c r="Y19" s="19"/>
    </row>
    <row r="20" spans="1:25" ht="28.5" customHeight="1" x14ac:dyDescent="0.25">
      <c r="A20" s="13">
        <v>2080616050</v>
      </c>
      <c r="B20" s="16" t="s">
        <v>29</v>
      </c>
      <c r="C20" s="24" t="s">
        <v>30</v>
      </c>
      <c r="D20" s="13"/>
      <c r="E20" s="17">
        <v>0</v>
      </c>
      <c r="F20" s="17">
        <v>0</v>
      </c>
      <c r="G20" s="39">
        <v>11177.956167938368</v>
      </c>
      <c r="H20" s="92">
        <v>15153.295463359493</v>
      </c>
      <c r="I20" s="18"/>
      <c r="J20" s="18"/>
      <c r="K20" s="18"/>
      <c r="M20" s="18"/>
      <c r="N20" s="43"/>
      <c r="O20" s="43"/>
      <c r="P20" s="43"/>
      <c r="Q20" s="44"/>
      <c r="R20" s="18"/>
      <c r="S20" s="18"/>
      <c r="T20" s="19"/>
      <c r="V20" s="5"/>
      <c r="W20" s="5"/>
      <c r="X20" s="19"/>
      <c r="Y20" s="19"/>
    </row>
    <row r="21" spans="1:25" x14ac:dyDescent="0.25">
      <c r="A21" s="13">
        <v>2080616080</v>
      </c>
      <c r="B21" s="15" t="s">
        <v>29</v>
      </c>
      <c r="C21" s="25" t="s">
        <v>31</v>
      </c>
      <c r="D21" s="13">
        <v>1</v>
      </c>
      <c r="E21" s="17">
        <v>74652.582857142843</v>
      </c>
      <c r="F21" s="17">
        <v>0</v>
      </c>
      <c r="G21" s="39">
        <v>10338.305424300175</v>
      </c>
      <c r="H21" s="92">
        <v>14867.7750547655</v>
      </c>
      <c r="I21" s="18"/>
      <c r="J21" s="18"/>
      <c r="K21" s="18"/>
      <c r="M21" s="18"/>
      <c r="N21" s="43"/>
      <c r="O21" s="43"/>
      <c r="P21" s="43"/>
      <c r="Q21" s="44"/>
      <c r="R21" s="18"/>
      <c r="S21" s="18"/>
      <c r="T21" s="19"/>
      <c r="V21" s="5"/>
      <c r="W21" s="5"/>
      <c r="X21" s="19"/>
      <c r="Y21" s="19"/>
    </row>
    <row r="22" spans="1:25" ht="31.5" customHeight="1" x14ac:dyDescent="0.25">
      <c r="A22" s="13">
        <v>2080616010</v>
      </c>
      <c r="B22" s="15" t="s">
        <v>29</v>
      </c>
      <c r="C22" s="25" t="s">
        <v>32</v>
      </c>
      <c r="D22" s="13"/>
      <c r="E22" s="17">
        <v>0</v>
      </c>
      <c r="F22" s="17">
        <v>0</v>
      </c>
      <c r="G22" s="39">
        <v>13962.833285408618</v>
      </c>
      <c r="H22" s="92">
        <v>9056.4233853493733</v>
      </c>
      <c r="I22" s="18"/>
      <c r="J22" s="18"/>
      <c r="K22" s="18"/>
      <c r="M22" s="18"/>
      <c r="N22" s="43"/>
      <c r="O22" s="43"/>
      <c r="P22" s="43"/>
      <c r="Q22" s="44"/>
      <c r="R22" s="18"/>
      <c r="S22" s="18"/>
      <c r="T22" s="19"/>
      <c r="V22" s="5"/>
      <c r="W22" s="5"/>
      <c r="X22" s="19"/>
      <c r="Y22" s="19"/>
    </row>
    <row r="23" spans="1:25" x14ac:dyDescent="0.25">
      <c r="A23" s="13">
        <v>2080616030</v>
      </c>
      <c r="B23" s="15" t="s">
        <v>29</v>
      </c>
      <c r="C23" s="25" t="s">
        <v>33</v>
      </c>
      <c r="D23" s="13">
        <v>1</v>
      </c>
      <c r="E23" s="17">
        <v>47341.692284697769</v>
      </c>
      <c r="F23" s="17">
        <v>0</v>
      </c>
      <c r="G23" s="39">
        <v>7371.448030620094</v>
      </c>
      <c r="H23" s="92">
        <v>18253.817535080954</v>
      </c>
      <c r="I23" s="18"/>
      <c r="J23" s="18"/>
      <c r="K23" s="18"/>
      <c r="M23" s="18"/>
      <c r="N23" s="43"/>
      <c r="O23" s="43"/>
      <c r="P23" s="43"/>
      <c r="Q23" s="44"/>
      <c r="R23" s="18"/>
      <c r="S23" s="18"/>
      <c r="T23" s="19"/>
      <c r="V23" s="5"/>
      <c r="W23" s="5"/>
      <c r="X23" s="19"/>
      <c r="Y23" s="19"/>
    </row>
    <row r="24" spans="1:25" x14ac:dyDescent="0.25">
      <c r="A24" s="13">
        <v>2080616040</v>
      </c>
      <c r="B24" s="20" t="s">
        <v>29</v>
      </c>
      <c r="C24" s="25" t="s">
        <v>34</v>
      </c>
      <c r="D24" s="13"/>
      <c r="E24" s="17">
        <v>0</v>
      </c>
      <c r="F24" s="17">
        <v>0</v>
      </c>
      <c r="G24" s="39">
        <v>8757.5773092031668</v>
      </c>
      <c r="H24" s="92">
        <v>135.87470724041532</v>
      </c>
      <c r="I24" s="18"/>
      <c r="J24" s="18"/>
      <c r="K24" s="18"/>
      <c r="M24" s="18"/>
      <c r="N24" s="43"/>
      <c r="O24" s="43"/>
      <c r="P24" s="43"/>
      <c r="Q24" s="44"/>
      <c r="R24" s="18"/>
      <c r="S24" s="18"/>
      <c r="T24" s="19"/>
      <c r="V24" s="5"/>
      <c r="W24" s="5"/>
      <c r="X24" s="19"/>
      <c r="Y24" s="19"/>
    </row>
    <row r="25" spans="1:25" x14ac:dyDescent="0.25">
      <c r="A25" s="13">
        <v>2080616070</v>
      </c>
      <c r="B25" s="16" t="s">
        <v>29</v>
      </c>
      <c r="C25" s="24" t="s">
        <v>35</v>
      </c>
      <c r="D25" s="13">
        <v>1</v>
      </c>
      <c r="E25" s="17">
        <v>49768.397142857146</v>
      </c>
      <c r="F25" s="17">
        <v>0</v>
      </c>
      <c r="G25" s="39">
        <v>7891.3039446586999</v>
      </c>
      <c r="H25" s="92">
        <v>14948.04210614952</v>
      </c>
      <c r="I25" s="18"/>
      <c r="J25" s="18"/>
      <c r="K25" s="18"/>
      <c r="M25" s="18"/>
      <c r="N25" s="43"/>
      <c r="O25" s="43"/>
      <c r="P25" s="43"/>
      <c r="Q25" s="44"/>
      <c r="R25" s="18"/>
      <c r="S25" s="18"/>
      <c r="T25" s="19"/>
      <c r="V25" s="5"/>
      <c r="W25" s="5"/>
      <c r="X25" s="19"/>
      <c r="Y25" s="19"/>
    </row>
    <row r="26" spans="1:25" x14ac:dyDescent="0.25">
      <c r="A26" s="13">
        <v>2080616060</v>
      </c>
      <c r="B26" s="15" t="s">
        <v>29</v>
      </c>
      <c r="C26" s="25" t="s">
        <v>36</v>
      </c>
      <c r="D26" s="13">
        <v>1</v>
      </c>
      <c r="E26" s="17">
        <v>141035.22</v>
      </c>
      <c r="F26" s="17">
        <v>0</v>
      </c>
      <c r="G26" s="39">
        <v>14067.678440020034</v>
      </c>
      <c r="H26" s="92">
        <v>15896.678289074474</v>
      </c>
      <c r="I26" s="18"/>
      <c r="J26" s="18"/>
      <c r="K26" s="18"/>
      <c r="M26" s="18"/>
      <c r="N26" s="43"/>
      <c r="O26" s="43"/>
      <c r="P26" s="43"/>
      <c r="Q26" s="44"/>
      <c r="R26" s="18"/>
      <c r="S26" s="18"/>
      <c r="T26" s="19"/>
      <c r="V26" s="5"/>
      <c r="W26" s="5"/>
      <c r="X26" s="19"/>
      <c r="Y26" s="19"/>
    </row>
    <row r="27" spans="1:25" x14ac:dyDescent="0.25">
      <c r="A27" s="13">
        <v>2080616020</v>
      </c>
      <c r="B27" s="16" t="s">
        <v>29</v>
      </c>
      <c r="C27" s="24" t="s">
        <v>37</v>
      </c>
      <c r="D27" s="13"/>
      <c r="E27" s="17">
        <v>0</v>
      </c>
      <c r="F27" s="17">
        <v>0</v>
      </c>
      <c r="G27" s="39">
        <v>6728.8658204130197</v>
      </c>
      <c r="H27" s="92">
        <v>73722.807558800574</v>
      </c>
      <c r="I27" s="18"/>
      <c r="J27" s="18"/>
      <c r="K27" s="18"/>
      <c r="M27" s="18"/>
      <c r="N27" s="43"/>
      <c r="O27" s="43"/>
      <c r="P27" s="43"/>
      <c r="Q27" s="44"/>
      <c r="R27" s="18"/>
      <c r="S27" s="18"/>
      <c r="T27" s="19"/>
      <c r="V27" s="5"/>
      <c r="W27" s="5"/>
      <c r="X27" s="19"/>
      <c r="Y27" s="19"/>
    </row>
    <row r="28" spans="1:25" x14ac:dyDescent="0.25">
      <c r="A28" s="13">
        <v>2080566010</v>
      </c>
      <c r="B28" s="21" t="s">
        <v>38</v>
      </c>
      <c r="C28" s="24" t="s">
        <v>39</v>
      </c>
      <c r="D28" s="13"/>
      <c r="E28" s="17">
        <v>0</v>
      </c>
      <c r="F28" s="17">
        <v>0</v>
      </c>
      <c r="G28" s="39">
        <v>7998.6393400316902</v>
      </c>
      <c r="H28" s="92">
        <v>34378.900009625795</v>
      </c>
      <c r="I28" s="18"/>
      <c r="J28" s="18"/>
      <c r="K28" s="18"/>
      <c r="M28" s="18"/>
      <c r="N28" s="43"/>
      <c r="O28" s="43"/>
      <c r="P28" s="43"/>
      <c r="Q28" s="44"/>
      <c r="R28" s="18"/>
      <c r="S28" s="18"/>
      <c r="T28" s="19"/>
      <c r="V28" s="5"/>
      <c r="W28" s="5"/>
      <c r="X28" s="19"/>
      <c r="Y28" s="19"/>
    </row>
    <row r="29" spans="1:25" x14ac:dyDescent="0.25">
      <c r="A29" s="13">
        <v>2080566070</v>
      </c>
      <c r="B29" s="22" t="s">
        <v>38</v>
      </c>
      <c r="C29" s="25" t="s">
        <v>40</v>
      </c>
      <c r="D29" s="13">
        <v>1</v>
      </c>
      <c r="E29" s="17">
        <v>285389.74601522833</v>
      </c>
      <c r="F29" s="17">
        <v>0</v>
      </c>
      <c r="G29" s="39">
        <v>19449.053777402547</v>
      </c>
      <c r="H29" s="92">
        <v>18340.971292400824</v>
      </c>
      <c r="I29" s="18"/>
      <c r="J29" s="18"/>
      <c r="K29" s="18"/>
      <c r="M29" s="18"/>
      <c r="N29" s="43"/>
      <c r="O29" s="43"/>
      <c r="P29" s="43"/>
      <c r="Q29" s="44"/>
      <c r="R29" s="18"/>
      <c r="S29" s="18"/>
      <c r="T29" s="19"/>
      <c r="V29" s="5"/>
      <c r="W29" s="5"/>
      <c r="X29" s="19"/>
      <c r="Y29" s="19"/>
    </row>
    <row r="30" spans="1:25" x14ac:dyDescent="0.25">
      <c r="A30" s="13">
        <v>2080566060</v>
      </c>
      <c r="B30" s="21" t="s">
        <v>38</v>
      </c>
      <c r="C30" s="24" t="s">
        <v>41</v>
      </c>
      <c r="D30" s="13">
        <v>1</v>
      </c>
      <c r="E30" s="17">
        <v>180380.96145084794</v>
      </c>
      <c r="F30" s="17">
        <v>0</v>
      </c>
      <c r="G30" s="39">
        <v>17945.713095128016</v>
      </c>
      <c r="H30" s="92">
        <v>21495.365708657104</v>
      </c>
      <c r="I30" s="18"/>
      <c r="J30" s="18"/>
      <c r="K30" s="18"/>
      <c r="M30" s="18"/>
      <c r="N30" s="43"/>
      <c r="O30" s="43"/>
      <c r="P30" s="43"/>
      <c r="Q30" s="44"/>
      <c r="R30" s="18"/>
      <c r="S30" s="18"/>
      <c r="T30" s="19"/>
      <c r="V30" s="5"/>
      <c r="W30" s="5"/>
      <c r="X30" s="19"/>
      <c r="Y30" s="19"/>
    </row>
    <row r="31" spans="1:25" x14ac:dyDescent="0.25">
      <c r="A31" s="13">
        <v>2080566040</v>
      </c>
      <c r="B31" s="21" t="s">
        <v>38</v>
      </c>
      <c r="C31" s="24" t="s">
        <v>42</v>
      </c>
      <c r="D31" s="13"/>
      <c r="E31" s="17">
        <v>0</v>
      </c>
      <c r="F31" s="17">
        <v>0</v>
      </c>
      <c r="G31" s="39">
        <v>11676.92038071436</v>
      </c>
      <c r="H31" s="92">
        <v>19680.828978589387</v>
      </c>
      <c r="I31" s="18"/>
      <c r="J31" s="18"/>
      <c r="K31" s="18"/>
      <c r="M31" s="18"/>
      <c r="N31" s="43"/>
      <c r="O31" s="43"/>
      <c r="P31" s="43"/>
      <c r="Q31" s="44"/>
      <c r="R31" s="18"/>
      <c r="S31" s="18"/>
      <c r="T31" s="19"/>
      <c r="V31" s="5"/>
      <c r="W31" s="5"/>
      <c r="X31" s="19"/>
      <c r="Y31" s="19"/>
    </row>
    <row r="32" spans="1:25" x14ac:dyDescent="0.25">
      <c r="A32" s="13">
        <v>2080666010</v>
      </c>
      <c r="B32" s="16" t="s">
        <v>43</v>
      </c>
      <c r="C32" s="24" t="s">
        <v>44</v>
      </c>
      <c r="D32" s="13"/>
      <c r="E32" s="17">
        <v>0</v>
      </c>
      <c r="F32" s="17">
        <v>0</v>
      </c>
      <c r="G32" s="39">
        <v>23131.787131398054</v>
      </c>
      <c r="H32" s="92">
        <v>102713.21095441985</v>
      </c>
      <c r="I32" s="18"/>
      <c r="J32" s="18"/>
      <c r="K32" s="18"/>
      <c r="M32" s="18"/>
      <c r="N32" s="43"/>
      <c r="O32" s="43"/>
      <c r="P32" s="43"/>
      <c r="Q32" s="44"/>
      <c r="R32" s="18"/>
      <c r="S32" s="18"/>
      <c r="T32" s="19"/>
      <c r="V32" s="5"/>
      <c r="W32" s="5"/>
      <c r="X32" s="19"/>
      <c r="Y32" s="19"/>
    </row>
    <row r="33" spans="1:25" x14ac:dyDescent="0.25">
      <c r="A33" s="13">
        <v>2080666020</v>
      </c>
      <c r="B33" s="16" t="s">
        <v>43</v>
      </c>
      <c r="C33" s="24" t="s">
        <v>45</v>
      </c>
      <c r="D33" s="13">
        <v>1</v>
      </c>
      <c r="E33" s="17">
        <v>106442.49225599166</v>
      </c>
      <c r="F33" s="17">
        <v>0</v>
      </c>
      <c r="G33" s="39">
        <v>21030.841249573059</v>
      </c>
      <c r="H33" s="92">
        <v>37252.136323744337</v>
      </c>
      <c r="I33" s="18"/>
      <c r="J33" s="18"/>
      <c r="K33" s="18"/>
      <c r="M33" s="18"/>
      <c r="N33" s="43"/>
      <c r="O33" s="43"/>
      <c r="P33" s="43"/>
      <c r="Q33" s="44"/>
      <c r="R33" s="18"/>
      <c r="S33" s="18"/>
      <c r="T33" s="19"/>
      <c r="V33" s="5"/>
      <c r="W33" s="5"/>
      <c r="X33" s="19"/>
      <c r="Y33" s="19"/>
    </row>
    <row r="34" spans="1:25" x14ac:dyDescent="0.25">
      <c r="A34" s="13">
        <v>2080686020</v>
      </c>
      <c r="B34" s="16" t="s">
        <v>46</v>
      </c>
      <c r="C34" s="24" t="s">
        <v>47</v>
      </c>
      <c r="D34" s="13"/>
      <c r="E34" s="17">
        <v>0</v>
      </c>
      <c r="F34" s="17">
        <v>0</v>
      </c>
      <c r="G34" s="39">
        <v>17276.203484349062</v>
      </c>
      <c r="H34" s="92">
        <v>38973.352915677991</v>
      </c>
      <c r="I34" s="18"/>
      <c r="J34" s="18"/>
      <c r="K34" s="18"/>
      <c r="M34" s="18"/>
      <c r="N34" s="43"/>
      <c r="O34" s="43"/>
      <c r="P34" s="43"/>
      <c r="Q34" s="44"/>
      <c r="R34" s="18"/>
      <c r="S34" s="18"/>
      <c r="T34" s="19"/>
      <c r="V34" s="5"/>
      <c r="W34" s="5"/>
      <c r="X34" s="19"/>
      <c r="Y34" s="19"/>
    </row>
    <row r="35" spans="1:25" x14ac:dyDescent="0.25">
      <c r="A35" s="13">
        <v>2080686060</v>
      </c>
      <c r="B35" s="16" t="s">
        <v>46</v>
      </c>
      <c r="C35" s="24" t="s">
        <v>48</v>
      </c>
      <c r="D35" s="13"/>
      <c r="E35" s="17">
        <v>0</v>
      </c>
      <c r="F35" s="17">
        <v>0</v>
      </c>
      <c r="G35" s="39">
        <v>6564.5682055892912</v>
      </c>
      <c r="H35" s="92">
        <v>23079.38817948306</v>
      </c>
      <c r="I35" s="18"/>
      <c r="J35" s="18"/>
      <c r="K35" s="18"/>
      <c r="M35" s="18"/>
      <c r="N35" s="43"/>
      <c r="O35" s="43"/>
      <c r="P35" s="43"/>
      <c r="Q35" s="44"/>
      <c r="R35" s="18"/>
      <c r="S35" s="18"/>
      <c r="T35" s="19"/>
      <c r="V35" s="5"/>
      <c r="W35" s="5"/>
      <c r="X35" s="19"/>
      <c r="Y35" s="19"/>
    </row>
    <row r="36" spans="1:25" ht="25.5" x14ac:dyDescent="0.25">
      <c r="A36" s="13">
        <v>2080686080</v>
      </c>
      <c r="B36" s="15" t="s">
        <v>46</v>
      </c>
      <c r="C36" s="25" t="s">
        <v>49</v>
      </c>
      <c r="D36" s="13">
        <v>1</v>
      </c>
      <c r="E36" s="17">
        <v>288411.92293683731</v>
      </c>
      <c r="F36" s="17">
        <v>0</v>
      </c>
      <c r="G36" s="39">
        <v>19474.892348926693</v>
      </c>
      <c r="H36" s="92">
        <v>6677.6483491112131</v>
      </c>
      <c r="I36" s="18"/>
      <c r="J36" s="18"/>
      <c r="K36" s="18"/>
      <c r="M36" s="18"/>
      <c r="N36" s="43"/>
      <c r="O36" s="43"/>
      <c r="P36" s="43"/>
      <c r="Q36" s="44"/>
      <c r="R36" s="18"/>
      <c r="S36" s="18"/>
      <c r="T36" s="19"/>
      <c r="V36" s="5"/>
      <c r="W36" s="5"/>
      <c r="X36" s="19"/>
      <c r="Y36" s="19"/>
    </row>
    <row r="37" spans="1:25" x14ac:dyDescent="0.25">
      <c r="A37" s="13">
        <v>2080686050</v>
      </c>
      <c r="B37" s="16" t="s">
        <v>46</v>
      </c>
      <c r="C37" s="24" t="s">
        <v>50</v>
      </c>
      <c r="D37" s="13"/>
      <c r="E37" s="17">
        <v>0</v>
      </c>
      <c r="F37" s="17">
        <v>0</v>
      </c>
      <c r="G37" s="39">
        <v>12496.681178203924</v>
      </c>
      <c r="H37" s="92">
        <v>31042.342094773579</v>
      </c>
      <c r="I37" s="18"/>
      <c r="J37" s="18"/>
      <c r="K37" s="18"/>
      <c r="M37" s="18"/>
      <c r="N37" s="43"/>
      <c r="O37" s="43"/>
      <c r="P37" s="43"/>
      <c r="Q37" s="44"/>
      <c r="R37" s="18"/>
      <c r="S37" s="18"/>
      <c r="T37" s="19"/>
      <c r="V37" s="5"/>
      <c r="W37" s="5"/>
      <c r="X37" s="19"/>
      <c r="Y37" s="19"/>
    </row>
    <row r="38" spans="1:25" x14ac:dyDescent="0.25">
      <c r="A38" s="13">
        <v>2080686070</v>
      </c>
      <c r="B38" s="16" t="s">
        <v>46</v>
      </c>
      <c r="C38" s="24" t="s">
        <v>51</v>
      </c>
      <c r="D38" s="13"/>
      <c r="E38" s="17">
        <v>0</v>
      </c>
      <c r="F38" s="17">
        <v>0</v>
      </c>
      <c r="G38" s="39">
        <v>6506.4907506711488</v>
      </c>
      <c r="H38" s="92">
        <v>88998.567131303964</v>
      </c>
      <c r="I38" s="18"/>
      <c r="J38" s="18"/>
      <c r="K38" s="18"/>
      <c r="M38" s="18"/>
      <c r="N38" s="43"/>
      <c r="O38" s="43"/>
      <c r="P38" s="43"/>
      <c r="Q38" s="44"/>
      <c r="R38" s="18"/>
      <c r="S38" s="18"/>
      <c r="T38" s="19"/>
      <c r="V38" s="5"/>
      <c r="W38" s="5"/>
      <c r="X38" s="19"/>
      <c r="Y38" s="19"/>
    </row>
    <row r="39" spans="1:25" x14ac:dyDescent="0.25">
      <c r="A39" s="13">
        <v>2080686030</v>
      </c>
      <c r="B39" s="16" t="s">
        <v>46</v>
      </c>
      <c r="C39" s="24" t="s">
        <v>52</v>
      </c>
      <c r="D39" s="13"/>
      <c r="E39" s="17">
        <v>0</v>
      </c>
      <c r="F39" s="17">
        <v>0</v>
      </c>
      <c r="G39" s="39">
        <v>16248.908753542231</v>
      </c>
      <c r="H39" s="92">
        <v>26033.321388540233</v>
      </c>
      <c r="I39" s="18"/>
      <c r="J39" s="18"/>
      <c r="K39" s="18"/>
      <c r="M39" s="18"/>
      <c r="N39" s="43"/>
      <c r="O39" s="43"/>
      <c r="P39" s="43"/>
      <c r="Q39" s="44"/>
      <c r="R39" s="18"/>
      <c r="S39" s="18"/>
      <c r="T39" s="19"/>
      <c r="V39" s="5"/>
      <c r="W39" s="5"/>
      <c r="X39" s="19"/>
      <c r="Y39" s="19"/>
    </row>
    <row r="40" spans="1:25" x14ac:dyDescent="0.25">
      <c r="A40" s="13">
        <v>2080686040</v>
      </c>
      <c r="B40" s="16" t="s">
        <v>46</v>
      </c>
      <c r="C40" s="24" t="s">
        <v>53</v>
      </c>
      <c r="D40" s="13"/>
      <c r="E40" s="17">
        <v>0</v>
      </c>
      <c r="F40" s="17">
        <v>0</v>
      </c>
      <c r="G40" s="39">
        <v>15476.202252045558</v>
      </c>
      <c r="H40" s="92">
        <v>22039.177772559175</v>
      </c>
      <c r="I40" s="18"/>
      <c r="J40" s="18"/>
      <c r="K40" s="18"/>
      <c r="M40" s="18"/>
      <c r="N40" s="43"/>
      <c r="O40" s="43"/>
      <c r="P40" s="43"/>
      <c r="Q40" s="44"/>
      <c r="R40" s="18"/>
      <c r="S40" s="18"/>
      <c r="T40" s="19"/>
      <c r="V40" s="5"/>
      <c r="W40" s="5"/>
      <c r="X40" s="19"/>
      <c r="Y40" s="19"/>
    </row>
    <row r="41" spans="1:25" x14ac:dyDescent="0.25">
      <c r="A41" s="13">
        <v>2081016010</v>
      </c>
      <c r="B41" s="15" t="s">
        <v>54</v>
      </c>
      <c r="C41" s="25" t="s">
        <v>55</v>
      </c>
      <c r="D41" s="13"/>
      <c r="E41" s="17">
        <v>0</v>
      </c>
      <c r="F41" s="17">
        <v>0</v>
      </c>
      <c r="G41" s="39">
        <v>11249.449109798255</v>
      </c>
      <c r="H41" s="92">
        <v>15586.033605274026</v>
      </c>
      <c r="I41" s="18"/>
      <c r="J41" s="18"/>
      <c r="K41" s="18"/>
      <c r="M41" s="18"/>
      <c r="N41" s="43"/>
      <c r="O41" s="43"/>
      <c r="P41" s="43"/>
      <c r="Q41" s="44"/>
      <c r="R41" s="18"/>
      <c r="S41" s="18"/>
      <c r="T41" s="19"/>
      <c r="V41" s="5"/>
      <c r="W41" s="5"/>
      <c r="X41" s="19"/>
      <c r="Y41" s="19"/>
    </row>
    <row r="42" spans="1:25" x14ac:dyDescent="0.25">
      <c r="A42" s="13">
        <v>2081016030</v>
      </c>
      <c r="B42" s="16" t="s">
        <v>54</v>
      </c>
      <c r="C42" s="24" t="s">
        <v>56</v>
      </c>
      <c r="D42" s="45">
        <v>1</v>
      </c>
      <c r="E42" s="46">
        <v>208841.26285714286</v>
      </c>
      <c r="F42" s="47">
        <f>80000/3</f>
        <v>26666.666666666668</v>
      </c>
      <c r="G42" s="39">
        <v>19002.042858274348</v>
      </c>
      <c r="H42" s="92">
        <v>23303.870502354257</v>
      </c>
      <c r="I42" s="18"/>
      <c r="J42" s="18"/>
      <c r="K42" s="18"/>
      <c r="M42" s="18"/>
      <c r="N42" s="43"/>
      <c r="O42" s="43"/>
      <c r="P42" s="43"/>
      <c r="Q42" s="44"/>
      <c r="R42" s="18"/>
      <c r="S42" s="18"/>
      <c r="V42" s="5"/>
      <c r="W42" s="5"/>
      <c r="X42" s="19"/>
      <c r="Y42" s="19"/>
    </row>
    <row r="43" spans="1:25" ht="20.25" customHeight="1" x14ac:dyDescent="0.25">
      <c r="A43" s="6">
        <v>2080566030</v>
      </c>
      <c r="B43" s="7" t="s">
        <v>38</v>
      </c>
      <c r="C43" s="8" t="s">
        <v>130</v>
      </c>
      <c r="D43" s="51"/>
      <c r="E43" s="52"/>
      <c r="F43" s="53"/>
      <c r="G43" s="39">
        <v>19937.112220740368</v>
      </c>
      <c r="H43" s="92">
        <v>0</v>
      </c>
      <c r="I43" s="18"/>
    </row>
    <row r="44" spans="1:25" x14ac:dyDescent="0.25">
      <c r="C44" s="26" t="s">
        <v>131</v>
      </c>
      <c r="D44" s="48"/>
      <c r="E44" s="49">
        <v>2999999.9973266111</v>
      </c>
      <c r="F44" s="49">
        <f>SUM(F2:F42)</f>
        <v>86666.663333333345</v>
      </c>
      <c r="G44" s="50">
        <v>699999.99999999977</v>
      </c>
      <c r="H44" s="5">
        <f>SUM(H2:H43)</f>
        <v>1199999.9999999998</v>
      </c>
      <c r="I44" s="5"/>
    </row>
    <row r="45" spans="1:25" ht="18" customHeight="1" x14ac:dyDescent="0.25"/>
  </sheetData>
  <conditionalFormatting sqref="Q2:Q42">
    <cfRule type="colorScale" priority="1">
      <colorScale>
        <cfvo type="min"/>
        <cfvo type="percentile" val="50"/>
        <cfvo type="max"/>
        <color rgb="FFF8696B"/>
        <color rgb="FFFCFCFF"/>
        <color rgb="FF5A8AC6"/>
      </colorScale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2" sqref="A2:B44"/>
    </sheetView>
  </sheetViews>
  <sheetFormatPr defaultRowHeight="15" x14ac:dyDescent="0.25"/>
  <cols>
    <col min="1" max="1" width="30.85546875" style="1" customWidth="1"/>
    <col min="2" max="2" width="13.1406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6</vt:i4>
      </vt:variant>
    </vt:vector>
  </HeadingPairs>
  <TitlesOfParts>
    <vt:vector size="6" baseType="lpstr">
      <vt:lpstr>Copertina</vt:lpstr>
      <vt:lpstr>Foglio Codici</vt:lpstr>
      <vt:lpstr>Inserimento_Dati</vt:lpstr>
      <vt:lpstr>Calcolo_contributi</vt:lpstr>
      <vt:lpstr>Base dati</vt:lpstr>
      <vt:lpstr>Foglio2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Mancini Chiara</dc:creator>
  <cp:keywords/>
  <dc:description/>
  <cp:lastModifiedBy>Casadio Simona</cp:lastModifiedBy>
  <cp:revision/>
  <dcterms:created xsi:type="dcterms:W3CDTF">2017-06-14T07:28:57Z</dcterms:created>
  <dcterms:modified xsi:type="dcterms:W3CDTF">2017-07-31T09:52:39Z</dcterms:modified>
  <cp:category/>
  <cp:contentStatus/>
</cp:coreProperties>
</file>